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GHGH teams" sheetId="1" r:id="rId1"/>
  </sheets>
  <calcPr calcId="145621"/>
</workbook>
</file>

<file path=xl/calcChain.xml><?xml version="1.0" encoding="utf-8"?>
<calcChain xmlns="http://schemas.openxmlformats.org/spreadsheetml/2006/main">
  <c r="W36" i="1" l="1"/>
  <c r="V36" i="1"/>
  <c r="U36" i="1"/>
  <c r="T36" i="1"/>
  <c r="R36" i="1"/>
  <c r="L36" i="1"/>
  <c r="F36" i="1"/>
  <c r="W34" i="1"/>
  <c r="V34" i="1"/>
  <c r="U34" i="1"/>
  <c r="T34" i="1"/>
  <c r="R34" i="1"/>
  <c r="L34" i="1"/>
  <c r="F34" i="1"/>
  <c r="W38" i="1"/>
  <c r="V38" i="1"/>
  <c r="U38" i="1"/>
  <c r="T38" i="1"/>
  <c r="R38" i="1"/>
  <c r="L38" i="1"/>
  <c r="F38" i="1"/>
  <c r="W37" i="1"/>
  <c r="V37" i="1"/>
  <c r="U37" i="1"/>
  <c r="T37" i="1"/>
  <c r="R37" i="1"/>
  <c r="L37" i="1"/>
  <c r="F37" i="1"/>
  <c r="W35" i="1"/>
  <c r="V35" i="1"/>
  <c r="U35" i="1"/>
  <c r="T35" i="1"/>
  <c r="R35" i="1"/>
  <c r="L35" i="1"/>
  <c r="F35" i="1"/>
  <c r="W32" i="1"/>
  <c r="V32" i="1"/>
  <c r="U32" i="1"/>
  <c r="T32" i="1"/>
  <c r="R32" i="1"/>
  <c r="L32" i="1"/>
  <c r="F32" i="1"/>
  <c r="W33" i="1"/>
  <c r="V33" i="1"/>
  <c r="U33" i="1"/>
  <c r="T33" i="1"/>
  <c r="R33" i="1"/>
  <c r="L33" i="1"/>
  <c r="F33" i="1"/>
  <c r="W25" i="1"/>
  <c r="V25" i="1"/>
  <c r="U25" i="1"/>
  <c r="T25" i="1"/>
  <c r="R25" i="1"/>
  <c r="L25" i="1"/>
  <c r="F25" i="1"/>
  <c r="W26" i="1"/>
  <c r="V26" i="1"/>
  <c r="U26" i="1"/>
  <c r="T26" i="1"/>
  <c r="R26" i="1"/>
  <c r="L26" i="1"/>
  <c r="F26" i="1"/>
  <c r="W27" i="1"/>
  <c r="V27" i="1"/>
  <c r="U27" i="1"/>
  <c r="T27" i="1"/>
  <c r="R27" i="1"/>
  <c r="L27" i="1"/>
  <c r="F27" i="1"/>
  <c r="W24" i="1"/>
  <c r="V24" i="1"/>
  <c r="U24" i="1"/>
  <c r="T24" i="1"/>
  <c r="R24" i="1"/>
  <c r="L24" i="1"/>
  <c r="F24" i="1"/>
  <c r="W23" i="1"/>
  <c r="V23" i="1"/>
  <c r="U23" i="1"/>
  <c r="T23" i="1"/>
  <c r="R23" i="1"/>
  <c r="L23" i="1"/>
  <c r="F23" i="1"/>
  <c r="W22" i="1"/>
  <c r="V22" i="1"/>
  <c r="U22" i="1"/>
  <c r="T22" i="1"/>
  <c r="R22" i="1"/>
  <c r="L22" i="1"/>
  <c r="F22" i="1"/>
  <c r="R16" i="1"/>
  <c r="R15" i="1"/>
  <c r="L16" i="1"/>
  <c r="L15" i="1"/>
  <c r="F16" i="1"/>
  <c r="F15" i="1"/>
  <c r="W16" i="1"/>
  <c r="V16" i="1"/>
  <c r="U16" i="1"/>
  <c r="U15" i="1"/>
  <c r="V15" i="1"/>
  <c r="W15" i="1"/>
  <c r="T15" i="1"/>
  <c r="T16" i="1"/>
  <c r="X35" i="1" l="1"/>
  <c r="X32" i="1"/>
  <c r="G23" i="1"/>
  <c r="X33" i="1"/>
  <c r="X23" i="1"/>
  <c r="M27" i="1"/>
  <c r="X25" i="1"/>
  <c r="X36" i="1"/>
  <c r="X27" i="1"/>
  <c r="X38" i="1"/>
  <c r="X24" i="1"/>
  <c r="X37" i="1"/>
  <c r="X22" i="1"/>
  <c r="X26" i="1"/>
  <c r="X34" i="1"/>
  <c r="G22" i="1"/>
  <c r="S27" i="1"/>
  <c r="M26" i="1"/>
  <c r="S23" i="1"/>
  <c r="S24" i="1"/>
  <c r="G26" i="1"/>
  <c r="M25" i="1"/>
  <c r="M23" i="1"/>
  <c r="G25" i="1"/>
  <c r="G27" i="1"/>
  <c r="S25" i="1"/>
  <c r="S38" i="1"/>
  <c r="G36" i="1"/>
  <c r="M35" i="1"/>
  <c r="M33" i="1"/>
  <c r="S33" i="1"/>
  <c r="S34" i="1"/>
  <c r="G33" i="1"/>
  <c r="S37" i="1"/>
  <c r="M36" i="1"/>
  <c r="G38" i="1"/>
  <c r="S36" i="1"/>
  <c r="G34" i="1"/>
  <c r="G35" i="1"/>
  <c r="M38" i="1"/>
  <c r="S35" i="1"/>
  <c r="G37" i="1"/>
  <c r="M34" i="1"/>
  <c r="S32" i="1"/>
  <c r="M32" i="1"/>
  <c r="G32" i="1"/>
  <c r="M37" i="1"/>
  <c r="S26" i="1"/>
  <c r="M22" i="1"/>
  <c r="S22" i="1"/>
  <c r="M24" i="1"/>
  <c r="G24" i="1"/>
  <c r="S15" i="1"/>
  <c r="S16" i="1"/>
  <c r="X16" i="1"/>
  <c r="X15" i="1"/>
  <c r="M15" i="1"/>
  <c r="M16" i="1"/>
  <c r="G15" i="1"/>
  <c r="G16" i="1"/>
  <c r="Y22" i="1" l="1"/>
  <c r="Y36" i="1"/>
  <c r="Y23" i="1"/>
  <c r="Y26" i="1"/>
  <c r="Y27" i="1"/>
  <c r="Y25" i="1"/>
  <c r="Y33" i="1"/>
  <c r="Y37" i="1"/>
  <c r="Y35" i="1"/>
  <c r="Y34" i="1"/>
  <c r="Y38" i="1"/>
  <c r="Y32" i="1"/>
  <c r="Y24" i="1"/>
  <c r="Y15" i="1"/>
  <c r="Y16" i="1"/>
  <c r="Z22" i="1" l="1"/>
  <c r="Z23" i="1"/>
  <c r="Z25" i="1"/>
  <c r="Z24" i="1"/>
  <c r="Z27" i="1"/>
  <c r="Z34" i="1"/>
  <c r="Z35" i="1"/>
  <c r="Z37" i="1"/>
  <c r="Z32" i="1"/>
  <c r="Z38" i="1"/>
  <c r="Z33" i="1"/>
  <c r="Z36" i="1"/>
  <c r="Z26" i="1"/>
  <c r="Z16" i="1"/>
  <c r="Z15" i="1"/>
  <c r="AA23" i="1" l="1"/>
  <c r="AB23" i="1" s="1"/>
  <c r="AA35" i="1"/>
  <c r="AB35" i="1" s="1"/>
  <c r="AA34" i="1"/>
  <c r="AB34" i="1" s="1"/>
  <c r="AA36" i="1"/>
  <c r="AB36" i="1" s="1"/>
  <c r="AA33" i="1"/>
  <c r="AB33" i="1" s="1"/>
  <c r="AA37" i="1"/>
  <c r="AB37" i="1" s="1"/>
  <c r="AA38" i="1"/>
  <c r="AB38" i="1" s="1"/>
  <c r="AA32" i="1"/>
  <c r="AB32" i="1" s="1"/>
  <c r="AA24" i="1"/>
  <c r="AB24" i="1" s="1"/>
  <c r="AA25" i="1"/>
  <c r="AB25" i="1" s="1"/>
  <c r="AA22" i="1"/>
  <c r="AB22" i="1" s="1"/>
  <c r="AA27" i="1"/>
  <c r="AB27" i="1" s="1"/>
  <c r="AA26" i="1"/>
  <c r="AB26" i="1" s="1"/>
  <c r="AA15" i="1"/>
  <c r="AB15" i="1" s="1"/>
  <c r="AA16" i="1"/>
  <c r="AB16" i="1" s="1"/>
</calcChain>
</file>

<file path=xl/sharedStrings.xml><?xml version="1.0" encoding="utf-8"?>
<sst xmlns="http://schemas.openxmlformats.org/spreadsheetml/2006/main" count="116" uniqueCount="50">
  <si>
    <t>Diff J1</t>
  </si>
  <si>
    <t>Clean J1</t>
  </si>
  <si>
    <t>Tech J1</t>
  </si>
  <si>
    <t>Perf J1</t>
  </si>
  <si>
    <t>SCR J1</t>
  </si>
  <si>
    <t>RNK J1</t>
  </si>
  <si>
    <t>Diff J2</t>
  </si>
  <si>
    <t>Clean J2</t>
  </si>
  <si>
    <t>Tech J2</t>
  </si>
  <si>
    <t>Perf J2</t>
  </si>
  <si>
    <t>SCR J2</t>
  </si>
  <si>
    <t>RNK J2</t>
  </si>
  <si>
    <t>Diff J3</t>
  </si>
  <si>
    <t>Clean J3</t>
  </si>
  <si>
    <t>Tech J3</t>
  </si>
  <si>
    <t>Perf J3</t>
  </si>
  <si>
    <t>SCR J3</t>
  </si>
  <si>
    <t>RNK J3</t>
  </si>
  <si>
    <t>T Diff</t>
  </si>
  <si>
    <t>T Clean</t>
  </si>
  <si>
    <t>T Tech</t>
  </si>
  <si>
    <t>T Perf</t>
  </si>
  <si>
    <t>T Score</t>
  </si>
  <si>
    <t>T Rank</t>
  </si>
  <si>
    <t>Tie break?</t>
  </si>
  <si>
    <t>Auto Rank</t>
  </si>
  <si>
    <t>Final Rank</t>
  </si>
  <si>
    <t>Judge 1</t>
  </si>
  <si>
    <t>Judge 2</t>
  </si>
  <si>
    <t>Judge 3</t>
  </si>
  <si>
    <t>Tie break total</t>
  </si>
  <si>
    <t>Ranking</t>
  </si>
  <si>
    <t>Team name</t>
  </si>
  <si>
    <t>Open</t>
  </si>
  <si>
    <t>U12</t>
  </si>
  <si>
    <t>U16</t>
  </si>
  <si>
    <t>Yalakai</t>
  </si>
  <si>
    <t>Maje5sty</t>
  </si>
  <si>
    <t>Grail Rockers</t>
  </si>
  <si>
    <t>MOB</t>
  </si>
  <si>
    <t>xlr8</t>
  </si>
  <si>
    <t>b2d</t>
  </si>
  <si>
    <t>Outlawz</t>
  </si>
  <si>
    <t>Synergy</t>
  </si>
  <si>
    <t>Mattissando</t>
  </si>
  <si>
    <t>BeatBots</t>
  </si>
  <si>
    <t>Forgotton People</t>
  </si>
  <si>
    <t>Slayonaise</t>
  </si>
  <si>
    <t>Grow as Ohana</t>
  </si>
  <si>
    <t>Sublime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</si>
</sst>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4" borderId="15" xfId="3" applyBorder="1" applyAlignment="1">
      <alignment horizontal="left" vertical="top" wrapText="1"/>
    </xf>
    <xf numFmtId="0" fontId="2" fillId="4" borderId="16" xfId="3" applyBorder="1" applyAlignment="1">
      <alignment horizontal="left" vertical="top" wrapText="1"/>
    </xf>
    <xf numFmtId="0" fontId="2" fillId="4" borderId="17" xfId="3" applyBorder="1" applyAlignment="1">
      <alignment horizontal="left" vertical="top" wrapText="1"/>
    </xf>
    <xf numFmtId="0" fontId="2" fillId="5" borderId="18" xfId="4" applyBorder="1" applyAlignment="1">
      <alignment horizontal="left" vertical="top" wrapText="1"/>
    </xf>
    <xf numFmtId="0" fontId="2" fillId="5" borderId="16" xfId="4" applyBorder="1" applyAlignment="1">
      <alignment horizontal="left" vertical="top" wrapText="1"/>
    </xf>
    <xf numFmtId="0" fontId="2" fillId="5" borderId="17" xfId="4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1" fillId="2" borderId="1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2" xfId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14" xfId="1" applyBorder="1" applyAlignment="1">
      <alignment horizontal="center"/>
    </xf>
    <xf numFmtId="0" fontId="1" fillId="2" borderId="9" xfId="1" applyBorder="1" applyAlignment="1">
      <alignment horizontal="center"/>
    </xf>
    <xf numFmtId="0" fontId="2" fillId="3" borderId="6" xfId="2" applyBorder="1" applyAlignment="1">
      <alignment horizontal="center" vertical="top"/>
    </xf>
    <xf numFmtId="0" fontId="0" fillId="0" borderId="0" xfId="0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4" borderId="6" xfId="3" applyBorder="1" applyAlignment="1">
      <alignment horizontal="center"/>
    </xf>
    <xf numFmtId="0" fontId="2" fillId="4" borderId="7" xfId="3" applyBorder="1" applyAlignment="1">
      <alignment horizontal="center"/>
    </xf>
    <xf numFmtId="0" fontId="2" fillId="4" borderId="8" xfId="3" applyBorder="1" applyAlignment="1">
      <alignment horizontal="center"/>
    </xf>
    <xf numFmtId="0" fontId="2" fillId="5" borderId="7" xfId="4" applyBorder="1" applyAlignment="1">
      <alignment horizontal="center"/>
    </xf>
    <xf numFmtId="0" fontId="2" fillId="5" borderId="8" xfId="4" applyBorder="1" applyAlignment="1">
      <alignment horizontal="center"/>
    </xf>
    <xf numFmtId="0" fontId="2" fillId="6" borderId="6" xfId="5" applyBorder="1" applyAlignment="1">
      <alignment horizontal="center"/>
    </xf>
    <xf numFmtId="0" fontId="2" fillId="6" borderId="7" xfId="5" applyBorder="1" applyAlignment="1">
      <alignment horizontal="center"/>
    </xf>
    <xf numFmtId="0" fontId="2" fillId="6" borderId="8" xfId="5" applyBorder="1" applyAlignment="1">
      <alignment horizontal="center"/>
    </xf>
    <xf numFmtId="0" fontId="2" fillId="7" borderId="6" xfId="6" applyBorder="1" applyAlignment="1">
      <alignment horizontal="center"/>
    </xf>
    <xf numFmtId="0" fontId="2" fillId="7" borderId="7" xfId="6" applyBorder="1" applyAlignment="1">
      <alignment horizontal="center"/>
    </xf>
    <xf numFmtId="0" fontId="2" fillId="7" borderId="8" xfId="6" applyBorder="1" applyAlignment="1">
      <alignment horizontal="center"/>
    </xf>
    <xf numFmtId="0" fontId="2" fillId="8" borderId="6" xfId="7" applyBorder="1" applyAlignment="1">
      <alignment horizontal="center"/>
    </xf>
    <xf numFmtId="0" fontId="2" fillId="8" borderId="7" xfId="7" applyBorder="1" applyAlignment="1">
      <alignment horizontal="center"/>
    </xf>
    <xf numFmtId="0" fontId="2" fillId="8" borderId="8" xfId="7" applyBorder="1" applyAlignment="1">
      <alignment horizontal="center"/>
    </xf>
    <xf numFmtId="0" fontId="0" fillId="0" borderId="0" xfId="0"/>
  </cellXfs>
  <cellStyles count="8">
    <cellStyle name="Accent1" xfId="2" builtinId="29"/>
    <cellStyle name="Accent2" xfId="3" builtinId="33"/>
    <cellStyle name="Accent3" xfId="4" builtinId="37"/>
    <cellStyle name="Accent4" xfId="5" builtinId="41"/>
    <cellStyle name="Accent5" xfId="6" builtinId="45"/>
    <cellStyle name="Accent6" xfId="7" builtinId="49"/>
    <cellStyle name="Good" xfId="1" builtinId="26"/>
    <cellStyle name="Normal" xfId="0" builtinId="0"/>
  </cellStyles>
  <dxfs count="93"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</dxf>
    <dxf>
      <border>
        <bottom style="medium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</dxf>
    <dxf>
      <border>
        <bottom style="medium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</dxf>
    <dxf>
      <border>
        <bottom style="medium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0</xdr:row>
      <xdr:rowOff>114299</xdr:rowOff>
    </xdr:from>
    <xdr:to>
      <xdr:col>10</xdr:col>
      <xdr:colOff>752475</xdr:colOff>
      <xdr:row>10</xdr:row>
      <xdr:rowOff>76200</xdr:rowOff>
    </xdr:to>
    <xdr:sp macro="" textlink="">
      <xdr:nvSpPr>
        <xdr:cNvPr id="2" name="TextBox 1"/>
        <xdr:cNvSpPr txBox="1"/>
      </xdr:nvSpPr>
      <xdr:spPr>
        <a:xfrm>
          <a:off x="1809750" y="114299"/>
          <a:ext cx="14182725" cy="1295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Each judge</a:t>
          </a:r>
          <a:r>
            <a:rPr lang="en-GB" sz="1100" baseline="0"/>
            <a:t> scores the team out of 100 taking into account the following factors ( Difficulty/musicality, Cleanliness, Technique and Performance/creativity) .</a:t>
          </a:r>
        </a:p>
        <a:p>
          <a:r>
            <a:rPr lang="en-GB" sz="1100" baseline="0"/>
            <a:t>Each team is then based on score from 1st to last.</a:t>
          </a:r>
        </a:p>
        <a:p>
          <a:r>
            <a:rPr lang="en-GB" sz="1100"/>
            <a:t>Each</a:t>
          </a:r>
          <a:r>
            <a:rPr lang="en-GB" sz="1100" baseline="0"/>
            <a:t> teams rank is added up from all the judges, and the team with the lowest total rank is the winner.</a:t>
          </a:r>
        </a:p>
        <a:p>
          <a:r>
            <a:rPr lang="en-GB" sz="1100" baseline="0"/>
            <a:t>In the event 2 or more teams have the same total rank,  their  total score is used as a decider ( highlighted in green).</a:t>
          </a:r>
        </a:p>
        <a:p>
          <a:endParaRPr lang="en-GB" sz="1100" baseline="0"/>
        </a:p>
        <a:p>
          <a:r>
            <a:rPr lang="en-GB" sz="1100" baseline="0"/>
            <a:t>The reason  total rank is used over  total score is to negate any bias from the Judges.  1  super high or low score can give 1 team a huge advantage or disadvantage. Using Rank allows each judges scoring to have equal weight ( highest score =1, second highest score=2) and negate  bias.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4:AB16" totalsRowShown="0" headerRowDxfId="92" dataDxfId="90" headerRowBorderDxfId="91" headerRowCellStyle="Normal" dataCellStyle="Normal">
  <autoFilter ref="A14:AB16"/>
  <sortState ref="A11:AB19">
    <sortCondition ref="AB10:AB19"/>
  </sortState>
  <tableColumns count="28">
    <tableColumn id="1" name="Team name" dataDxfId="89" dataCellStyle="Normal"/>
    <tableColumn id="16" name="Diff J1" dataDxfId="88" dataCellStyle="Good"/>
    <tableColumn id="15" name="Clean J1" dataDxfId="87" dataCellStyle="Good"/>
    <tableColumn id="14" name="Tech J1" dataDxfId="86" dataCellStyle="Good"/>
    <tableColumn id="13" name="Perf J1" dataDxfId="85" dataCellStyle="Good"/>
    <tableColumn id="2" name="SCR J1" dataDxfId="84" dataCellStyle="Normal">
      <calculatedColumnFormula>SUM(Table1[[#This Row],[Diff J1]:[Perf J1]])</calculatedColumnFormula>
    </tableColumn>
    <tableColumn id="3" name="RNK J1" dataDxfId="83" dataCellStyle="Normal">
      <calculatedColumnFormula>RANK(Table1[[#This Row],[SCR J1]],Table1[SCR J1])</calculatedColumnFormula>
    </tableColumn>
    <tableColumn id="20" name="Diff J2" dataDxfId="82" dataCellStyle="Good"/>
    <tableColumn id="19" name="Clean J2" dataDxfId="81" dataCellStyle="Good"/>
    <tableColumn id="18" name="Tech J2" dataDxfId="80" dataCellStyle="Good"/>
    <tableColumn id="17" name="Perf J2" dataDxfId="79" dataCellStyle="Good"/>
    <tableColumn id="4" name="SCR J2" dataDxfId="78" dataCellStyle="Normal">
      <calculatedColumnFormula>SUM(Table1[[#This Row],[Diff J2]:[Perf J2]])</calculatedColumnFormula>
    </tableColumn>
    <tableColumn id="5" name="RNK J2" dataDxfId="77" dataCellStyle="Normal">
      <calculatedColumnFormula>RANK(Table1[[#This Row],[SCR J2]],Table1[SCR J2],)</calculatedColumnFormula>
    </tableColumn>
    <tableColumn id="24" name="Diff J3" dataDxfId="76" dataCellStyle="Good"/>
    <tableColumn id="23" name="Clean J3" dataDxfId="75" dataCellStyle="Good"/>
    <tableColumn id="22" name="Tech J3" dataDxfId="74" dataCellStyle="Good"/>
    <tableColumn id="21" name="Perf J3" dataDxfId="73" dataCellStyle="Good"/>
    <tableColumn id="6" name="SCR J3" dataDxfId="72" dataCellStyle="Normal">
      <calculatedColumnFormula>SUM(Table1[[#This Row],[Diff J3]:[Perf J3]])</calculatedColumnFormula>
    </tableColumn>
    <tableColumn id="7" name="RNK J3" dataDxfId="71" dataCellStyle="Normal">
      <calculatedColumnFormula>RANK(Table1[[#This Row],[SCR J3]],Table1[SCR J3])</calculatedColumnFormula>
    </tableColumn>
    <tableColumn id="28" name="T Diff" dataDxfId="70" dataCellStyle="Normal">
      <calculatedColumnFormula>SUM(B15,H15,N15)</calculatedColumnFormula>
    </tableColumn>
    <tableColumn id="27" name="T Clean" dataDxfId="69" dataCellStyle="Normal">
      <calculatedColumnFormula>SUM(C15,I15,O15)</calculatedColumnFormula>
    </tableColumn>
    <tableColumn id="26" name="T Tech" dataDxfId="68" dataCellStyle="Normal">
      <calculatedColumnFormula>SUM(D15,J15,P15)</calculatedColumnFormula>
    </tableColumn>
    <tableColumn id="25" name="T Perf" dataDxfId="67" dataCellStyle="Normal">
      <calculatedColumnFormula>SUM(E15,K15,Q15)</calculatedColumnFormula>
    </tableColumn>
    <tableColumn id="10" name="T Score" dataDxfId="66" dataCellStyle="Normal">
      <calculatedColumnFormula>SUM(Table1[[#This Row],[T Diff]:[T Perf]])</calculatedColumnFormula>
    </tableColumn>
    <tableColumn id="11" name="T Rank" dataDxfId="65" dataCellStyle="Normal">
      <calculatedColumnFormula>SUM(G15,M15,S15)</calculatedColumnFormula>
    </tableColumn>
    <tableColumn id="29" name="Auto Rank" dataDxfId="64" dataCellStyle="Normal">
      <calculatedColumnFormula>RANK(Table1[[#This Row],[T Rank]],Table1[T Rank],1)</calculatedColumnFormula>
    </tableColumn>
    <tableColumn id="30" name="Tie break?" dataDxfId="63" dataCellStyle="Normal">
      <calculatedColumnFormula>IF(COUNTIF(Table1[Auto Rank],Table1[[#This Row],[Auto Rank]])&gt;1,RANK(Table1[[#This Row],[T Score]],Table1[T Score],0)/100,0)</calculatedColumnFormula>
    </tableColumn>
    <tableColumn id="31" name="Final Rank" dataDxfId="62" dataCellStyle="Normal">
      <calculatedColumnFormula>Table1[[#This Row],[Auto Rank]]+Table1[[#This Row],[Tie break?]]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9" name="Table110" displayName="Table110" ref="A21:AB27" totalsRowShown="0" headerRowDxfId="61" dataDxfId="59" headerRowBorderDxfId="60" headerRowCellStyle="Normal" dataCellStyle="Normal">
  <autoFilter ref="A21:AB27"/>
  <sortState ref="A26:AB35">
    <sortCondition ref="AB25:AB35"/>
  </sortState>
  <tableColumns count="28">
    <tableColumn id="1" name="Team name" dataDxfId="58" dataCellStyle="Normal"/>
    <tableColumn id="16" name="Diff J1" dataDxfId="57" dataCellStyle="Good"/>
    <tableColumn id="15" name="Clean J1" dataDxfId="56" dataCellStyle="Good"/>
    <tableColumn id="14" name="Tech J1" dataDxfId="55" dataCellStyle="Good"/>
    <tableColumn id="13" name="Perf J1" dataDxfId="54" dataCellStyle="Good"/>
    <tableColumn id="2" name="SCR J1" dataDxfId="53" dataCellStyle="Normal">
      <calculatedColumnFormula>SUM(Table110[[#This Row],[Diff J1]:[Perf J1]])</calculatedColumnFormula>
    </tableColumn>
    <tableColumn id="3" name="RNK J1" dataDxfId="52" dataCellStyle="Normal">
      <calculatedColumnFormula>RANK(Table110[[#This Row],[SCR J1]],Table110[SCR J1])</calculatedColumnFormula>
    </tableColumn>
    <tableColumn id="20" name="Diff J2" dataDxfId="51" dataCellStyle="Good"/>
    <tableColumn id="19" name="Clean J2" dataDxfId="50" dataCellStyle="Good"/>
    <tableColumn id="18" name="Tech J2" dataDxfId="49" dataCellStyle="Good"/>
    <tableColumn id="17" name="Perf J2" dataDxfId="48" dataCellStyle="Good"/>
    <tableColumn id="4" name="SCR J2" dataDxfId="47" dataCellStyle="Normal">
      <calculatedColumnFormula>SUM(Table110[[#This Row],[Diff J2]:[Perf J2]])</calculatedColumnFormula>
    </tableColumn>
    <tableColumn id="5" name="RNK J2" dataDxfId="46" dataCellStyle="Normal">
      <calculatedColumnFormula>RANK(Table110[[#This Row],[SCR J2]],Table110[SCR J2],)</calculatedColumnFormula>
    </tableColumn>
    <tableColumn id="24" name="Diff J3" dataDxfId="45" dataCellStyle="Good"/>
    <tableColumn id="23" name="Clean J3" dataDxfId="44" dataCellStyle="Good"/>
    <tableColumn id="22" name="Tech J3" dataDxfId="43" dataCellStyle="Good"/>
    <tableColumn id="21" name="Perf J3" dataDxfId="42" dataCellStyle="Good"/>
    <tableColumn id="6" name="SCR J3" dataDxfId="41" dataCellStyle="Normal">
      <calculatedColumnFormula>SUM(Table110[[#This Row],[Diff J3]:[Perf J3]])</calculatedColumnFormula>
    </tableColumn>
    <tableColumn id="7" name="RNK J3" dataDxfId="40" dataCellStyle="Normal">
      <calculatedColumnFormula>RANK(Table110[[#This Row],[SCR J3]],Table110[SCR J3])</calculatedColumnFormula>
    </tableColumn>
    <tableColumn id="28" name="T Diff" dataDxfId="39" dataCellStyle="Normal">
      <calculatedColumnFormula>SUM(B22,H22,N22)</calculatedColumnFormula>
    </tableColumn>
    <tableColumn id="27" name="T Clean" dataDxfId="38" dataCellStyle="Normal">
      <calculatedColumnFormula>SUM(C22,I22,O22)</calculatedColumnFormula>
    </tableColumn>
    <tableColumn id="26" name="T Tech" dataDxfId="37" dataCellStyle="Normal">
      <calculatedColumnFormula>SUM(D22,J22,P22)</calculatedColumnFormula>
    </tableColumn>
    <tableColumn id="25" name="T Perf" dataDxfId="36" dataCellStyle="Normal">
      <calculatedColumnFormula>SUM(E22,K22,Q22)</calculatedColumnFormula>
    </tableColumn>
    <tableColumn id="10" name="T Score" dataDxfId="35" dataCellStyle="Normal">
      <calculatedColumnFormula>SUM(Table110[[#This Row],[T Diff]:[T Perf]])</calculatedColumnFormula>
    </tableColumn>
    <tableColumn id="11" name="T Rank" dataDxfId="34" dataCellStyle="Normal">
      <calculatedColumnFormula>SUM(G22,M22,S22)</calculatedColumnFormula>
    </tableColumn>
    <tableColumn id="29" name="Auto Rank" dataDxfId="33" dataCellStyle="Normal">
      <calculatedColumnFormula>RANK(Table110[[#This Row],[T Rank]],Table110[T Rank],1)</calculatedColumnFormula>
    </tableColumn>
    <tableColumn id="30" name="Tie break?" dataDxfId="32" dataCellStyle="Normal">
      <calculatedColumnFormula>IF(COUNTIF(Table110[Auto Rank],Table110[[#This Row],[Auto Rank]])&gt;1,RANK(Table110[[#This Row],[T Score]],Table110[T Score],0)/100,0)</calculatedColumnFormula>
    </tableColumn>
    <tableColumn id="31" name="Final Rank" dataDxfId="31" dataCellStyle="Normal">
      <calculatedColumnFormula>Table110[[#This Row],[Auto Rank]]+Table110[[#This Row],[Tie break?]]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0" name="Table111" displayName="Table111" ref="A31:AB38" totalsRowShown="0" headerRowDxfId="30" dataDxfId="28" headerRowBorderDxfId="29" headerRowCellStyle="Normal" dataCellStyle="Normal">
  <autoFilter ref="A31:AB38"/>
  <sortState ref="A41:AB50">
    <sortCondition ref="AB40:AB50"/>
  </sortState>
  <tableColumns count="28">
    <tableColumn id="1" name="Team name" dataDxfId="27" dataCellStyle="Normal"/>
    <tableColumn id="16" name="Diff J1" dataDxfId="26" dataCellStyle="Good"/>
    <tableColumn id="15" name="Clean J1" dataDxfId="25" dataCellStyle="Good"/>
    <tableColumn id="14" name="Tech J1" dataDxfId="24" dataCellStyle="Good"/>
    <tableColumn id="13" name="Perf J1" dataDxfId="23" dataCellStyle="Good"/>
    <tableColumn id="2" name="SCR J1" dataDxfId="22" dataCellStyle="Normal">
      <calculatedColumnFormula>SUM(Table111[[#This Row],[Diff J1]:[Perf J1]])</calculatedColumnFormula>
    </tableColumn>
    <tableColumn id="3" name="RNK J1" dataDxfId="21" dataCellStyle="Normal">
      <calculatedColumnFormula>RANK(Table111[[#This Row],[SCR J1]],Table111[SCR J1])</calculatedColumnFormula>
    </tableColumn>
    <tableColumn id="20" name="Diff J2" dataDxfId="20" dataCellStyle="Good"/>
    <tableColumn id="19" name="Clean J2" dataDxfId="19" dataCellStyle="Good"/>
    <tableColumn id="18" name="Tech J2" dataDxfId="18" dataCellStyle="Good"/>
    <tableColumn id="17" name="Perf J2" dataDxfId="17" dataCellStyle="Good"/>
    <tableColumn id="4" name="SCR J2" dataDxfId="16" dataCellStyle="Normal">
      <calculatedColumnFormula>SUM(Table111[[#This Row],[Diff J2]:[Perf J2]])</calculatedColumnFormula>
    </tableColumn>
    <tableColumn id="5" name="RNK J2" dataDxfId="15" dataCellStyle="Normal">
      <calculatedColumnFormula>RANK(Table111[[#This Row],[SCR J2]],Table111[SCR J2],)</calculatedColumnFormula>
    </tableColumn>
    <tableColumn id="24" name="Diff J3" dataDxfId="14" dataCellStyle="Good"/>
    <tableColumn id="23" name="Clean J3" dataDxfId="13" dataCellStyle="Good"/>
    <tableColumn id="22" name="Tech J3" dataDxfId="12" dataCellStyle="Good"/>
    <tableColumn id="21" name="Perf J3" dataDxfId="11" dataCellStyle="Good"/>
    <tableColumn id="6" name="SCR J3" dataDxfId="10" dataCellStyle="Normal">
      <calculatedColumnFormula>SUM(Table111[[#This Row],[Diff J3]:[Perf J3]])</calculatedColumnFormula>
    </tableColumn>
    <tableColumn id="7" name="RNK J3" dataDxfId="9" dataCellStyle="Normal">
      <calculatedColumnFormula>RANK(Table111[[#This Row],[SCR J3]],Table111[SCR J3])</calculatedColumnFormula>
    </tableColumn>
    <tableColumn id="28" name="T Diff" dataDxfId="8" dataCellStyle="Normal">
      <calculatedColumnFormula>SUM(B32,H32,N32)</calculatedColumnFormula>
    </tableColumn>
    <tableColumn id="27" name="T Clean" dataDxfId="7" dataCellStyle="Normal">
      <calculatedColumnFormula>SUM(C32,I32,O32)</calculatedColumnFormula>
    </tableColumn>
    <tableColumn id="26" name="T Tech" dataDxfId="6" dataCellStyle="Normal">
      <calculatedColumnFormula>SUM(D32,J32,P32)</calculatedColumnFormula>
    </tableColumn>
    <tableColumn id="25" name="T Perf" dataDxfId="5" dataCellStyle="Normal">
      <calculatedColumnFormula>SUM(E32,K32,Q32)</calculatedColumnFormula>
    </tableColumn>
    <tableColumn id="10" name="T Score" dataDxfId="4" dataCellStyle="Normal">
      <calculatedColumnFormula>SUM(Table111[[#This Row],[T Diff]:[T Perf]])</calculatedColumnFormula>
    </tableColumn>
    <tableColumn id="11" name="T Rank" dataDxfId="3" dataCellStyle="Normal">
      <calculatedColumnFormula>SUM(G32,M32,S32)</calculatedColumnFormula>
    </tableColumn>
    <tableColumn id="29" name="Auto Rank" dataDxfId="2" dataCellStyle="Normal">
      <calculatedColumnFormula>RANK(Table111[[#This Row],[T Rank]],Table111[T Rank],1)</calculatedColumnFormula>
    </tableColumn>
    <tableColumn id="30" name="Tie break?" dataDxfId="1" dataCellStyle="Normal">
      <calculatedColumnFormula>IF(COUNTIF(Table111[Auto Rank],Table111[[#This Row],[Auto Rank]])&gt;1,RANK(Table111[[#This Row],[T Score]],Table111[T Score],0)/100,0)</calculatedColumnFormula>
    </tableColumn>
    <tableColumn id="31" name="Final Rank" dataDxfId="0" dataCellStyle="Normal">
      <calculatedColumnFormula>Table111[[#This Row],[Auto Rank]]+Table111[[#This Row],[Tie break?]]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B38"/>
  <sheetViews>
    <sheetView tabSelected="1" workbookViewId="0">
      <selection activeCell="A9" sqref="A9"/>
    </sheetView>
  </sheetViews>
  <sheetFormatPr defaultRowHeight="15" x14ac:dyDescent="0.25"/>
  <cols>
    <col min="1" max="1" width="19.42578125" customWidth="1"/>
    <col min="2" max="23" width="9.42578125" customWidth="1"/>
    <col min="24" max="24" width="13.42578125" customWidth="1"/>
    <col min="25" max="25" width="9.42578125" customWidth="1"/>
  </cols>
  <sheetData>
    <row r="8" spans="1:28" s="31" customFormat="1" x14ac:dyDescent="0.25"/>
    <row r="9" spans="1:28" s="31" customFormat="1" x14ac:dyDescent="0.25"/>
    <row r="10" spans="1:28" s="31" customFormat="1" x14ac:dyDescent="0.25"/>
    <row r="12" spans="1:28" s="31" customFormat="1" ht="15.75" thickBot="1" x14ac:dyDescent="0.3"/>
    <row r="13" spans="1:28" ht="15.75" thickBot="1" x14ac:dyDescent="0.3">
      <c r="A13" s="30" t="s">
        <v>34</v>
      </c>
      <c r="B13" s="34" t="s">
        <v>27</v>
      </c>
      <c r="C13" s="35"/>
      <c r="D13" s="35"/>
      <c r="E13" s="35"/>
      <c r="F13" s="35"/>
      <c r="G13" s="36"/>
      <c r="H13" s="37" t="s">
        <v>28</v>
      </c>
      <c r="I13" s="37"/>
      <c r="J13" s="37"/>
      <c r="K13" s="37"/>
      <c r="L13" s="37"/>
      <c r="M13" s="38"/>
      <c r="N13" s="39" t="s">
        <v>29</v>
      </c>
      <c r="O13" s="40"/>
      <c r="P13" s="40"/>
      <c r="Q13" s="40"/>
      <c r="R13" s="40"/>
      <c r="S13" s="41"/>
      <c r="T13" s="42" t="s">
        <v>30</v>
      </c>
      <c r="U13" s="43"/>
      <c r="V13" s="43"/>
      <c r="W13" s="43"/>
      <c r="X13" s="44"/>
      <c r="Y13" s="45" t="s">
        <v>31</v>
      </c>
      <c r="Z13" s="46"/>
      <c r="AA13" s="46"/>
      <c r="AB13" s="47"/>
    </row>
    <row r="14" spans="1:28" ht="30.75" thickBot="1" x14ac:dyDescent="0.3">
      <c r="A14" s="2" t="s">
        <v>32</v>
      </c>
      <c r="B14" s="13" t="s">
        <v>0</v>
      </c>
      <c r="C14" s="14" t="s">
        <v>1</v>
      </c>
      <c r="D14" s="14" t="s">
        <v>2</v>
      </c>
      <c r="E14" s="14" t="s">
        <v>3</v>
      </c>
      <c r="F14" s="14" t="s">
        <v>4</v>
      </c>
      <c r="G14" s="15" t="s">
        <v>5</v>
      </c>
      <c r="H14" s="16" t="s">
        <v>6</v>
      </c>
      <c r="I14" s="17" t="s">
        <v>7</v>
      </c>
      <c r="J14" s="17" t="s">
        <v>8</v>
      </c>
      <c r="K14" s="17" t="s">
        <v>9</v>
      </c>
      <c r="L14" s="17" t="s">
        <v>10</v>
      </c>
      <c r="M14" s="18" t="s">
        <v>11</v>
      </c>
      <c r="N14" s="19" t="s">
        <v>12</v>
      </c>
      <c r="O14" s="20" t="s">
        <v>13</v>
      </c>
      <c r="P14" s="20" t="s">
        <v>14</v>
      </c>
      <c r="Q14" s="20" t="s">
        <v>15</v>
      </c>
      <c r="R14" s="20" t="s">
        <v>16</v>
      </c>
      <c r="S14" s="21" t="s">
        <v>17</v>
      </c>
      <c r="T14" s="19" t="s">
        <v>18</v>
      </c>
      <c r="U14" s="20" t="s">
        <v>19</v>
      </c>
      <c r="V14" s="20" t="s">
        <v>20</v>
      </c>
      <c r="W14" s="20" t="s">
        <v>21</v>
      </c>
      <c r="X14" s="21" t="s">
        <v>22</v>
      </c>
      <c r="Y14" s="19" t="s">
        <v>23</v>
      </c>
      <c r="Z14" s="22" t="s">
        <v>25</v>
      </c>
      <c r="AA14" s="22" t="s">
        <v>24</v>
      </c>
      <c r="AB14" s="23" t="s">
        <v>26</v>
      </c>
    </row>
    <row r="15" spans="1:28" x14ac:dyDescent="0.25">
      <c r="A15" s="32" t="s">
        <v>36</v>
      </c>
      <c r="B15" s="26">
        <v>20</v>
      </c>
      <c r="C15" s="25">
        <v>19</v>
      </c>
      <c r="D15" s="25">
        <v>17</v>
      </c>
      <c r="E15" s="25">
        <v>17</v>
      </c>
      <c r="F15" s="8">
        <f>SUM(Table1[[#This Row],[Diff J1]:[Perf J1]])</f>
        <v>73</v>
      </c>
      <c r="G15" s="9">
        <f>RANK(Table1[[#This Row],[SCR J1]],Table1[SCR J1])</f>
        <v>1</v>
      </c>
      <c r="H15" s="28">
        <v>11</v>
      </c>
      <c r="I15" s="25">
        <v>9</v>
      </c>
      <c r="J15" s="25">
        <v>11</v>
      </c>
      <c r="K15" s="25">
        <v>13</v>
      </c>
      <c r="L15" s="8">
        <f>SUM(Table1[[#This Row],[Diff J2]:[Perf J2]])</f>
        <v>44</v>
      </c>
      <c r="M15" s="9">
        <f>RANK(Table1[[#This Row],[SCR J2]],Table1[SCR J2],)</f>
        <v>1</v>
      </c>
      <c r="N15" s="28">
        <v>10</v>
      </c>
      <c r="O15" s="25">
        <v>17</v>
      </c>
      <c r="P15" s="25">
        <v>20</v>
      </c>
      <c r="Q15" s="25">
        <v>12</v>
      </c>
      <c r="R15" s="8">
        <f>SUM(Table1[[#This Row],[Diff J3]:[Perf J3]])</f>
        <v>59</v>
      </c>
      <c r="S15" s="9">
        <f>RANK(Table1[[#This Row],[SCR J3]],Table1[SCR J3])</f>
        <v>1</v>
      </c>
      <c r="T15" s="10">
        <f t="shared" ref="T15:T16" si="0">SUM(B15,H15,N15)</f>
        <v>41</v>
      </c>
      <c r="U15" s="8">
        <f t="shared" ref="U15:U16" si="1">SUM(C15,I15,O15)</f>
        <v>45</v>
      </c>
      <c r="V15" s="8">
        <f t="shared" ref="V15:V16" si="2">SUM(D15,J15,P15)</f>
        <v>48</v>
      </c>
      <c r="W15" s="8">
        <f t="shared" ref="W15:W16" si="3">SUM(E15,K15,Q15)</f>
        <v>42</v>
      </c>
      <c r="X15" s="9">
        <f>SUM(Table1[[#This Row],[T Diff]:[T Perf]])</f>
        <v>176</v>
      </c>
      <c r="Y15" s="10">
        <f t="shared" ref="Y15:Y16" si="4">SUM(G15,M15,S15)</f>
        <v>3</v>
      </c>
      <c r="Z15" s="11">
        <f>RANK(Table1[[#This Row],[T Rank]],Table1[T Rank],1)</f>
        <v>1</v>
      </c>
      <c r="AA15" s="11">
        <f>IF(COUNTIF(Table1[Auto Rank],Table1[[#This Row],[Auto Rank]])&gt;1,RANK(Table1[[#This Row],[T Score]],Table1[T Score],0)/100,0)</f>
        <v>0</v>
      </c>
      <c r="AB15" s="12">
        <f>Table1[[#This Row],[Auto Rank]]+Table1[[#This Row],[Tie break?]]</f>
        <v>1</v>
      </c>
    </row>
    <row r="16" spans="1:28" x14ac:dyDescent="0.25">
      <c r="A16" s="33" t="s">
        <v>37</v>
      </c>
      <c r="B16" s="27">
        <v>7</v>
      </c>
      <c r="C16" s="24">
        <v>5</v>
      </c>
      <c r="D16" s="24">
        <v>1</v>
      </c>
      <c r="E16" s="24">
        <v>7</v>
      </c>
      <c r="F16" s="3">
        <f>SUM(Table1[[#This Row],[Diff J1]:[Perf J1]])</f>
        <v>20</v>
      </c>
      <c r="G16" s="6">
        <f>RANK(Table1[[#This Row],[SCR J1]],Table1[SCR J1])</f>
        <v>2</v>
      </c>
      <c r="H16" s="29">
        <v>8</v>
      </c>
      <c r="I16" s="24">
        <v>7</v>
      </c>
      <c r="J16" s="24">
        <v>6</v>
      </c>
      <c r="K16" s="24">
        <v>7</v>
      </c>
      <c r="L16" s="3">
        <f>SUM(Table1[[#This Row],[Diff J2]:[Perf J2]])</f>
        <v>28</v>
      </c>
      <c r="M16" s="6">
        <f>RANK(Table1[[#This Row],[SCR J2]],Table1[SCR J2],)</f>
        <v>2</v>
      </c>
      <c r="N16" s="29">
        <v>5</v>
      </c>
      <c r="O16" s="24">
        <v>12</v>
      </c>
      <c r="P16" s="24">
        <v>5</v>
      </c>
      <c r="Q16" s="24">
        <v>5</v>
      </c>
      <c r="R16" s="3">
        <f>SUM(Table1[[#This Row],[Diff J3]:[Perf J3]])</f>
        <v>27</v>
      </c>
      <c r="S16" s="6">
        <f>RANK(Table1[[#This Row],[SCR J3]],Table1[SCR J3])</f>
        <v>2</v>
      </c>
      <c r="T16" s="5">
        <f t="shared" si="0"/>
        <v>20</v>
      </c>
      <c r="U16" s="3">
        <f t="shared" si="1"/>
        <v>24</v>
      </c>
      <c r="V16" s="3">
        <f t="shared" si="2"/>
        <v>12</v>
      </c>
      <c r="W16" s="3">
        <f t="shared" si="3"/>
        <v>19</v>
      </c>
      <c r="X16" s="6">
        <f>SUM(Table1[[#This Row],[T Diff]:[T Perf]])</f>
        <v>75</v>
      </c>
      <c r="Y16" s="5">
        <f t="shared" si="4"/>
        <v>6</v>
      </c>
      <c r="Z16" s="4">
        <f>RANK(Table1[[#This Row],[T Rank]],Table1[T Rank],1)</f>
        <v>2</v>
      </c>
      <c r="AA16" s="4">
        <f>IF(COUNTIF(Table1[Auto Rank],Table1[[#This Row],[Auto Rank]])&gt;1,RANK(Table1[[#This Row],[T Score]],Table1[T Score],0)/100,0)</f>
        <v>0</v>
      </c>
      <c r="AB16" s="7">
        <f>Table1[[#This Row],[Auto Rank]]+Table1[[#This Row],[Tie break?]]</f>
        <v>2</v>
      </c>
    </row>
    <row r="17" spans="1:2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28" x14ac:dyDescent="0.25"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8" ht="15.75" thickBot="1" x14ac:dyDescent="0.3"/>
    <row r="20" spans="1:28" ht="15.75" thickBot="1" x14ac:dyDescent="0.3">
      <c r="A20" s="30" t="s">
        <v>35</v>
      </c>
      <c r="B20" s="34" t="s">
        <v>27</v>
      </c>
      <c r="C20" s="35"/>
      <c r="D20" s="35"/>
      <c r="E20" s="35"/>
      <c r="F20" s="35"/>
      <c r="G20" s="36"/>
      <c r="H20" s="37" t="s">
        <v>28</v>
      </c>
      <c r="I20" s="37"/>
      <c r="J20" s="37"/>
      <c r="K20" s="37"/>
      <c r="L20" s="37"/>
      <c r="M20" s="38"/>
      <c r="N20" s="39" t="s">
        <v>29</v>
      </c>
      <c r="O20" s="40"/>
      <c r="P20" s="40"/>
      <c r="Q20" s="40"/>
      <c r="R20" s="40"/>
      <c r="S20" s="41"/>
      <c r="T20" s="42" t="s">
        <v>30</v>
      </c>
      <c r="U20" s="43"/>
      <c r="V20" s="43"/>
      <c r="W20" s="43"/>
      <c r="X20" s="44"/>
      <c r="Y20" s="45" t="s">
        <v>31</v>
      </c>
      <c r="Z20" s="46"/>
      <c r="AA20" s="46"/>
      <c r="AB20" s="47"/>
    </row>
    <row r="21" spans="1:28" ht="30.75" thickBot="1" x14ac:dyDescent="0.3">
      <c r="A21" s="2" t="s">
        <v>32</v>
      </c>
      <c r="B21" s="13" t="s">
        <v>0</v>
      </c>
      <c r="C21" s="14" t="s">
        <v>1</v>
      </c>
      <c r="D21" s="14" t="s">
        <v>2</v>
      </c>
      <c r="E21" s="14" t="s">
        <v>3</v>
      </c>
      <c r="F21" s="14" t="s">
        <v>4</v>
      </c>
      <c r="G21" s="15" t="s">
        <v>5</v>
      </c>
      <c r="H21" s="16" t="s">
        <v>6</v>
      </c>
      <c r="I21" s="17" t="s">
        <v>7</v>
      </c>
      <c r="J21" s="17" t="s">
        <v>8</v>
      </c>
      <c r="K21" s="17" t="s">
        <v>9</v>
      </c>
      <c r="L21" s="17" t="s">
        <v>10</v>
      </c>
      <c r="M21" s="18" t="s">
        <v>11</v>
      </c>
      <c r="N21" s="19" t="s">
        <v>12</v>
      </c>
      <c r="O21" s="20" t="s">
        <v>13</v>
      </c>
      <c r="P21" s="20" t="s">
        <v>14</v>
      </c>
      <c r="Q21" s="20" t="s">
        <v>15</v>
      </c>
      <c r="R21" s="20" t="s">
        <v>16</v>
      </c>
      <c r="S21" s="21" t="s">
        <v>17</v>
      </c>
      <c r="T21" s="19" t="s">
        <v>18</v>
      </c>
      <c r="U21" s="20" t="s">
        <v>19</v>
      </c>
      <c r="V21" s="20" t="s">
        <v>20</v>
      </c>
      <c r="W21" s="20" t="s">
        <v>21</v>
      </c>
      <c r="X21" s="21" t="s">
        <v>22</v>
      </c>
      <c r="Y21" s="19" t="s">
        <v>23</v>
      </c>
      <c r="Z21" s="22" t="s">
        <v>25</v>
      </c>
      <c r="AA21" s="22" t="s">
        <v>24</v>
      </c>
      <c r="AB21" s="23" t="s">
        <v>26</v>
      </c>
    </row>
    <row r="22" spans="1:28" x14ac:dyDescent="0.25">
      <c r="A22" s="32" t="s">
        <v>38</v>
      </c>
      <c r="B22" s="26">
        <v>23</v>
      </c>
      <c r="C22" s="25">
        <v>23</v>
      </c>
      <c r="D22" s="25">
        <v>25</v>
      </c>
      <c r="E22" s="25">
        <v>25</v>
      </c>
      <c r="F22" s="8">
        <f>SUM(Table110[[#This Row],[Diff J1]:[Perf J1]])</f>
        <v>96</v>
      </c>
      <c r="G22" s="9">
        <f>RANK(Table110[[#This Row],[SCR J1]],Table110[SCR J1])</f>
        <v>1</v>
      </c>
      <c r="H22" s="28">
        <v>13</v>
      </c>
      <c r="I22" s="25">
        <v>14</v>
      </c>
      <c r="J22" s="25">
        <v>20</v>
      </c>
      <c r="K22" s="25">
        <v>20</v>
      </c>
      <c r="L22" s="8">
        <f>SUM(Table110[[#This Row],[Diff J2]:[Perf J2]])</f>
        <v>67</v>
      </c>
      <c r="M22" s="9">
        <f>RANK(Table110[[#This Row],[SCR J2]],Table110[SCR J2],)</f>
        <v>1</v>
      </c>
      <c r="N22" s="28">
        <v>17</v>
      </c>
      <c r="O22" s="25">
        <v>20</v>
      </c>
      <c r="P22" s="25">
        <v>24</v>
      </c>
      <c r="Q22" s="25">
        <v>25</v>
      </c>
      <c r="R22" s="8">
        <f>SUM(Table110[[#This Row],[Diff J3]:[Perf J3]])</f>
        <v>86</v>
      </c>
      <c r="S22" s="9">
        <f>RANK(Table110[[#This Row],[SCR J3]],Table110[SCR J3])</f>
        <v>1</v>
      </c>
      <c r="T22" s="10">
        <f t="shared" ref="T22:T27" si="5">SUM(B22,H22,N22)</f>
        <v>53</v>
      </c>
      <c r="U22" s="8">
        <f t="shared" ref="U22:U27" si="6">SUM(C22,I22,O22)</f>
        <v>57</v>
      </c>
      <c r="V22" s="8">
        <f t="shared" ref="V22:V27" si="7">SUM(D22,J22,P22)</f>
        <v>69</v>
      </c>
      <c r="W22" s="8">
        <f t="shared" ref="W22:W27" si="8">SUM(E22,K22,Q22)</f>
        <v>70</v>
      </c>
      <c r="X22" s="9">
        <f>SUM(Table110[[#This Row],[T Diff]:[T Perf]])</f>
        <v>249</v>
      </c>
      <c r="Y22" s="10">
        <f t="shared" ref="Y22:Y27" si="9">SUM(G22,M22,S22)</f>
        <v>3</v>
      </c>
      <c r="Z22" s="11">
        <f>RANK(Table110[[#This Row],[T Rank]],Table110[T Rank],1)</f>
        <v>1</v>
      </c>
      <c r="AA22" s="11">
        <f>IF(COUNTIF(Table110[Auto Rank],Table110[[#This Row],[Auto Rank]])&gt;1,RANK(Table110[[#This Row],[T Score]],Table110[T Score],0)/100,0)</f>
        <v>0</v>
      </c>
      <c r="AB22" s="12">
        <f>Table110[[#This Row],[Auto Rank]]+Table110[[#This Row],[Tie break?]]</f>
        <v>1</v>
      </c>
    </row>
    <row r="23" spans="1:28" x14ac:dyDescent="0.25">
      <c r="A23" s="33">
        <v>986</v>
      </c>
      <c r="B23" s="27">
        <v>23</v>
      </c>
      <c r="C23" s="24">
        <v>23</v>
      </c>
      <c r="D23" s="24">
        <v>23</v>
      </c>
      <c r="E23" s="24">
        <v>20</v>
      </c>
      <c r="F23" s="3">
        <f>SUM(Table110[[#This Row],[Diff J1]:[Perf J1]])</f>
        <v>89</v>
      </c>
      <c r="G23" s="6">
        <f>RANK(Table110[[#This Row],[SCR J1]],Table110[SCR J1])</f>
        <v>2</v>
      </c>
      <c r="H23" s="29">
        <v>11</v>
      </c>
      <c r="I23" s="24">
        <v>11</v>
      </c>
      <c r="J23" s="24">
        <v>11</v>
      </c>
      <c r="K23" s="24">
        <v>13</v>
      </c>
      <c r="L23" s="3">
        <f>SUM(Table110[[#This Row],[Diff J2]:[Perf J2]])</f>
        <v>46</v>
      </c>
      <c r="M23" s="6">
        <f>RANK(Table110[[#This Row],[SCR J2]],Table110[SCR J2],)</f>
        <v>2</v>
      </c>
      <c r="N23" s="29">
        <v>14</v>
      </c>
      <c r="O23" s="24">
        <v>14</v>
      </c>
      <c r="P23" s="24">
        <v>20</v>
      </c>
      <c r="Q23" s="24">
        <v>24</v>
      </c>
      <c r="R23" s="3">
        <f>SUM(Table110[[#This Row],[Diff J3]:[Perf J3]])</f>
        <v>72</v>
      </c>
      <c r="S23" s="6">
        <f>RANK(Table110[[#This Row],[SCR J3]],Table110[SCR J3])</f>
        <v>2</v>
      </c>
      <c r="T23" s="5">
        <f t="shared" si="5"/>
        <v>48</v>
      </c>
      <c r="U23" s="3">
        <f t="shared" si="6"/>
        <v>48</v>
      </c>
      <c r="V23" s="3">
        <f t="shared" si="7"/>
        <v>54</v>
      </c>
      <c r="W23" s="3">
        <f t="shared" si="8"/>
        <v>57</v>
      </c>
      <c r="X23" s="6">
        <f>SUM(Table110[[#This Row],[T Diff]:[T Perf]])</f>
        <v>207</v>
      </c>
      <c r="Y23" s="5">
        <f t="shared" si="9"/>
        <v>6</v>
      </c>
      <c r="Z23" s="4">
        <f>RANK(Table110[[#This Row],[T Rank]],Table110[T Rank],1)</f>
        <v>2</v>
      </c>
      <c r="AA23" s="4">
        <f>IF(COUNTIF(Table110[Auto Rank],Table110[[#This Row],[Auto Rank]])&gt;1,RANK(Table110[[#This Row],[T Score]],Table110[T Score],0)/100,0)</f>
        <v>0</v>
      </c>
      <c r="AB23" s="7">
        <f>Table110[[#This Row],[Auto Rank]]+Table110[[#This Row],[Tie break?]]</f>
        <v>2</v>
      </c>
    </row>
    <row r="24" spans="1:28" x14ac:dyDescent="0.25">
      <c r="A24" s="33" t="s">
        <v>39</v>
      </c>
      <c r="B24" s="27">
        <v>17</v>
      </c>
      <c r="C24" s="24">
        <v>15</v>
      </c>
      <c r="D24" s="24">
        <v>0</v>
      </c>
      <c r="E24" s="24">
        <v>20</v>
      </c>
      <c r="F24" s="3">
        <f>SUM(Table110[[#This Row],[Diff J1]:[Perf J1]])</f>
        <v>52</v>
      </c>
      <c r="G24" s="6">
        <f>RANK(Table110[[#This Row],[SCR J1]],Table110[SCR J1])</f>
        <v>3</v>
      </c>
      <c r="H24" s="29">
        <v>11</v>
      </c>
      <c r="I24" s="24">
        <v>12</v>
      </c>
      <c r="J24" s="24">
        <v>8</v>
      </c>
      <c r="K24" s="24">
        <v>10</v>
      </c>
      <c r="L24" s="3">
        <f>SUM(Table110[[#This Row],[Diff J2]:[Perf J2]])</f>
        <v>41</v>
      </c>
      <c r="M24" s="6">
        <f>RANK(Table110[[#This Row],[SCR J2]],Table110[SCR J2],)</f>
        <v>3</v>
      </c>
      <c r="N24" s="29">
        <v>15</v>
      </c>
      <c r="O24" s="24">
        <v>17</v>
      </c>
      <c r="P24" s="24">
        <v>10</v>
      </c>
      <c r="Q24" s="24">
        <v>12.5</v>
      </c>
      <c r="R24" s="3">
        <f>SUM(Table110[[#This Row],[Diff J3]:[Perf J3]])</f>
        <v>54.5</v>
      </c>
      <c r="S24" s="6">
        <f>RANK(Table110[[#This Row],[SCR J3]],Table110[SCR J3])</f>
        <v>3</v>
      </c>
      <c r="T24" s="5">
        <f t="shared" si="5"/>
        <v>43</v>
      </c>
      <c r="U24" s="3">
        <f t="shared" si="6"/>
        <v>44</v>
      </c>
      <c r="V24" s="3">
        <f t="shared" si="7"/>
        <v>18</v>
      </c>
      <c r="W24" s="3">
        <f t="shared" si="8"/>
        <v>42.5</v>
      </c>
      <c r="X24" s="6">
        <f>SUM(Table110[[#This Row],[T Diff]:[T Perf]])</f>
        <v>147.5</v>
      </c>
      <c r="Y24" s="5">
        <f t="shared" si="9"/>
        <v>9</v>
      </c>
      <c r="Z24" s="4">
        <f>RANK(Table110[[#This Row],[T Rank]],Table110[T Rank],1)</f>
        <v>3</v>
      </c>
      <c r="AA24" s="4">
        <f>IF(COUNTIF(Table110[Auto Rank],Table110[[#This Row],[Auto Rank]])&gt;1,RANK(Table110[[#This Row],[T Score]],Table110[T Score],0)/100,0)</f>
        <v>0</v>
      </c>
      <c r="AB24" s="7">
        <f>Table110[[#This Row],[Auto Rank]]+Table110[[#This Row],[Tie break?]]</f>
        <v>3</v>
      </c>
    </row>
    <row r="25" spans="1:28" x14ac:dyDescent="0.25">
      <c r="A25" s="33" t="s">
        <v>42</v>
      </c>
      <c r="B25" s="27">
        <v>10</v>
      </c>
      <c r="C25" s="24">
        <v>10</v>
      </c>
      <c r="D25" s="24">
        <v>7</v>
      </c>
      <c r="E25" s="24">
        <v>5</v>
      </c>
      <c r="F25" s="3">
        <f>SUM(Table110[[#This Row],[Diff J1]:[Perf J1]])</f>
        <v>32</v>
      </c>
      <c r="G25" s="6">
        <f>RANK(Table110[[#This Row],[SCR J1]],Table110[SCR J1])</f>
        <v>5</v>
      </c>
      <c r="H25" s="29">
        <v>10</v>
      </c>
      <c r="I25" s="24">
        <v>11</v>
      </c>
      <c r="J25" s="24">
        <v>11</v>
      </c>
      <c r="K25" s="24">
        <v>8</v>
      </c>
      <c r="L25" s="3">
        <f>SUM(Table110[[#This Row],[Diff J2]:[Perf J2]])</f>
        <v>40</v>
      </c>
      <c r="M25" s="6">
        <f>RANK(Table110[[#This Row],[SCR J2]],Table110[SCR J2],)</f>
        <v>4</v>
      </c>
      <c r="N25" s="29">
        <v>7</v>
      </c>
      <c r="O25" s="24">
        <v>14</v>
      </c>
      <c r="P25" s="24">
        <v>10</v>
      </c>
      <c r="Q25" s="24">
        <v>5</v>
      </c>
      <c r="R25" s="3">
        <f>SUM(Table110[[#This Row],[Diff J3]:[Perf J3]])</f>
        <v>36</v>
      </c>
      <c r="S25" s="6">
        <f>RANK(Table110[[#This Row],[SCR J3]],Table110[SCR J3])</f>
        <v>4</v>
      </c>
      <c r="T25" s="5">
        <f t="shared" si="5"/>
        <v>27</v>
      </c>
      <c r="U25" s="3">
        <f t="shared" si="6"/>
        <v>35</v>
      </c>
      <c r="V25" s="3">
        <f t="shared" si="7"/>
        <v>28</v>
      </c>
      <c r="W25" s="3">
        <f t="shared" si="8"/>
        <v>18</v>
      </c>
      <c r="X25" s="6">
        <f>SUM(Table110[[#This Row],[T Diff]:[T Perf]])</f>
        <v>108</v>
      </c>
      <c r="Y25" s="5">
        <f t="shared" si="9"/>
        <v>13</v>
      </c>
      <c r="Z25" s="4">
        <f>RANK(Table110[[#This Row],[T Rank]],Table110[T Rank],1)</f>
        <v>4</v>
      </c>
      <c r="AA25" s="4">
        <f>IF(COUNTIF(Table110[Auto Rank],Table110[[#This Row],[Auto Rank]])&gt;1,RANK(Table110[[#This Row],[T Score]],Table110[T Score],0)/100,0)</f>
        <v>0</v>
      </c>
      <c r="AB25" s="7">
        <f>Table110[[#This Row],[Auto Rank]]+Table110[[#This Row],[Tie break?]]</f>
        <v>4</v>
      </c>
    </row>
    <row r="26" spans="1:28" x14ac:dyDescent="0.25">
      <c r="A26" s="33" t="s">
        <v>41</v>
      </c>
      <c r="B26" s="27">
        <v>7</v>
      </c>
      <c r="C26" s="24">
        <v>17</v>
      </c>
      <c r="D26" s="24">
        <v>5</v>
      </c>
      <c r="E26" s="24">
        <v>5</v>
      </c>
      <c r="F26" s="3">
        <f>SUM(Table110[[#This Row],[Diff J1]:[Perf J1]])</f>
        <v>34</v>
      </c>
      <c r="G26" s="6">
        <f>RANK(Table110[[#This Row],[SCR J1]],Table110[SCR J1])</f>
        <v>4</v>
      </c>
      <c r="H26" s="29">
        <v>7</v>
      </c>
      <c r="I26" s="24">
        <v>8</v>
      </c>
      <c r="J26" s="24">
        <v>9</v>
      </c>
      <c r="K26" s="24">
        <v>7</v>
      </c>
      <c r="L26" s="3">
        <f>SUM(Table110[[#This Row],[Diff J2]:[Perf J2]])</f>
        <v>31</v>
      </c>
      <c r="M26" s="6">
        <f>RANK(Table110[[#This Row],[SCR J2]],Table110[SCR J2],)</f>
        <v>5</v>
      </c>
      <c r="N26" s="29">
        <v>10</v>
      </c>
      <c r="O26" s="24">
        <v>5</v>
      </c>
      <c r="P26" s="24">
        <v>5</v>
      </c>
      <c r="Q26" s="24">
        <v>12</v>
      </c>
      <c r="R26" s="3">
        <f>SUM(Table110[[#This Row],[Diff J3]:[Perf J3]])</f>
        <v>32</v>
      </c>
      <c r="S26" s="6">
        <f>RANK(Table110[[#This Row],[SCR J3]],Table110[SCR J3])</f>
        <v>6</v>
      </c>
      <c r="T26" s="5">
        <f t="shared" si="5"/>
        <v>24</v>
      </c>
      <c r="U26" s="3">
        <f t="shared" si="6"/>
        <v>30</v>
      </c>
      <c r="V26" s="3">
        <f t="shared" si="7"/>
        <v>19</v>
      </c>
      <c r="W26" s="3">
        <f t="shared" si="8"/>
        <v>24</v>
      </c>
      <c r="X26" s="6">
        <f>SUM(Table110[[#This Row],[T Diff]:[T Perf]])</f>
        <v>97</v>
      </c>
      <c r="Y26" s="5">
        <f t="shared" si="9"/>
        <v>15</v>
      </c>
      <c r="Z26" s="4">
        <f>RANK(Table110[[#This Row],[T Rank]],Table110[T Rank],1)</f>
        <v>5</v>
      </c>
      <c r="AA26" s="4">
        <f>IF(COUNTIF(Table110[Auto Rank],Table110[[#This Row],[Auto Rank]])&gt;1,RANK(Table110[[#This Row],[T Score]],Table110[T Score],0)/100,0)</f>
        <v>0</v>
      </c>
      <c r="AB26" s="7">
        <f>Table110[[#This Row],[Auto Rank]]+Table110[[#This Row],[Tie break?]]</f>
        <v>5</v>
      </c>
    </row>
    <row r="27" spans="1:28" x14ac:dyDescent="0.25">
      <c r="A27" s="33" t="s">
        <v>40</v>
      </c>
      <c r="B27" s="27">
        <v>10</v>
      </c>
      <c r="C27" s="24">
        <v>3</v>
      </c>
      <c r="D27" s="24">
        <v>5</v>
      </c>
      <c r="E27" s="24">
        <v>10</v>
      </c>
      <c r="F27" s="3">
        <f>SUM(Table110[[#This Row],[Diff J1]:[Perf J1]])</f>
        <v>28</v>
      </c>
      <c r="G27" s="6">
        <f>RANK(Table110[[#This Row],[SCR J1]],Table110[SCR J1])</f>
        <v>6</v>
      </c>
      <c r="H27" s="29">
        <v>6</v>
      </c>
      <c r="I27" s="24">
        <v>5</v>
      </c>
      <c r="J27" s="24">
        <v>6</v>
      </c>
      <c r="K27" s="24">
        <v>6</v>
      </c>
      <c r="L27" s="3">
        <f>SUM(Table110[[#This Row],[Diff J2]:[Perf J2]])</f>
        <v>23</v>
      </c>
      <c r="M27" s="6">
        <f>RANK(Table110[[#This Row],[SCR J2]],Table110[SCR J2],)</f>
        <v>6</v>
      </c>
      <c r="N27" s="29">
        <v>9</v>
      </c>
      <c r="O27" s="24">
        <v>4</v>
      </c>
      <c r="P27" s="24">
        <v>10</v>
      </c>
      <c r="Q27" s="24">
        <v>12</v>
      </c>
      <c r="R27" s="3">
        <f>SUM(Table110[[#This Row],[Diff J3]:[Perf J3]])</f>
        <v>35</v>
      </c>
      <c r="S27" s="6">
        <f>RANK(Table110[[#This Row],[SCR J3]],Table110[SCR J3])</f>
        <v>5</v>
      </c>
      <c r="T27" s="5">
        <f t="shared" si="5"/>
        <v>25</v>
      </c>
      <c r="U27" s="3">
        <f t="shared" si="6"/>
        <v>12</v>
      </c>
      <c r="V27" s="3">
        <f t="shared" si="7"/>
        <v>21</v>
      </c>
      <c r="W27" s="3">
        <f t="shared" si="8"/>
        <v>28</v>
      </c>
      <c r="X27" s="6">
        <f>SUM(Table110[[#This Row],[T Diff]:[T Perf]])</f>
        <v>86</v>
      </c>
      <c r="Y27" s="5">
        <f t="shared" si="9"/>
        <v>17</v>
      </c>
      <c r="Z27" s="4">
        <f>RANK(Table110[[#This Row],[T Rank]],Table110[T Rank],1)</f>
        <v>6</v>
      </c>
      <c r="AA27" s="4">
        <f>IF(COUNTIF(Table110[Auto Rank],Table110[[#This Row],[Auto Rank]])&gt;1,RANK(Table110[[#This Row],[T Score]],Table110[T Score],0)/100,0)</f>
        <v>0</v>
      </c>
      <c r="AB27" s="7">
        <f>Table110[[#This Row],[Auto Rank]]+Table110[[#This Row],[Tie break?]]</f>
        <v>6</v>
      </c>
    </row>
    <row r="28" spans="1:28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29" spans="1:28" ht="15.75" thickBot="1" x14ac:dyDescent="0.3"/>
    <row r="30" spans="1:28" ht="15.75" thickBot="1" x14ac:dyDescent="0.3">
      <c r="A30" s="30" t="s">
        <v>33</v>
      </c>
      <c r="B30" s="34" t="s">
        <v>27</v>
      </c>
      <c r="C30" s="35"/>
      <c r="D30" s="35"/>
      <c r="E30" s="35"/>
      <c r="F30" s="35"/>
      <c r="G30" s="36"/>
      <c r="H30" s="37" t="s">
        <v>28</v>
      </c>
      <c r="I30" s="37"/>
      <c r="J30" s="37"/>
      <c r="K30" s="37"/>
      <c r="L30" s="37"/>
      <c r="M30" s="38"/>
      <c r="N30" s="39" t="s">
        <v>29</v>
      </c>
      <c r="O30" s="40"/>
      <c r="P30" s="40"/>
      <c r="Q30" s="40"/>
      <c r="R30" s="40"/>
      <c r="S30" s="41"/>
      <c r="T30" s="42" t="s">
        <v>30</v>
      </c>
      <c r="U30" s="43"/>
      <c r="V30" s="43"/>
      <c r="W30" s="43"/>
      <c r="X30" s="44"/>
      <c r="Y30" s="45" t="s">
        <v>31</v>
      </c>
      <c r="Z30" s="46"/>
      <c r="AA30" s="46"/>
      <c r="AB30" s="47"/>
    </row>
    <row r="31" spans="1:28" ht="30.75" thickBot="1" x14ac:dyDescent="0.3">
      <c r="A31" s="2" t="s">
        <v>32</v>
      </c>
      <c r="B31" s="13" t="s">
        <v>0</v>
      </c>
      <c r="C31" s="14" t="s">
        <v>1</v>
      </c>
      <c r="D31" s="14" t="s">
        <v>2</v>
      </c>
      <c r="E31" s="14" t="s">
        <v>3</v>
      </c>
      <c r="F31" s="14" t="s">
        <v>4</v>
      </c>
      <c r="G31" s="15" t="s">
        <v>5</v>
      </c>
      <c r="H31" s="16" t="s">
        <v>6</v>
      </c>
      <c r="I31" s="17" t="s">
        <v>7</v>
      </c>
      <c r="J31" s="17" t="s">
        <v>8</v>
      </c>
      <c r="K31" s="17" t="s">
        <v>9</v>
      </c>
      <c r="L31" s="17" t="s">
        <v>10</v>
      </c>
      <c r="M31" s="18" t="s">
        <v>11</v>
      </c>
      <c r="N31" s="19" t="s">
        <v>12</v>
      </c>
      <c r="O31" s="20" t="s">
        <v>13</v>
      </c>
      <c r="P31" s="20" t="s">
        <v>14</v>
      </c>
      <c r="Q31" s="20" t="s">
        <v>15</v>
      </c>
      <c r="R31" s="20" t="s">
        <v>16</v>
      </c>
      <c r="S31" s="21" t="s">
        <v>17</v>
      </c>
      <c r="T31" s="19" t="s">
        <v>18</v>
      </c>
      <c r="U31" s="20" t="s">
        <v>19</v>
      </c>
      <c r="V31" s="20" t="s">
        <v>20</v>
      </c>
      <c r="W31" s="20" t="s">
        <v>21</v>
      </c>
      <c r="X31" s="21" t="s">
        <v>22</v>
      </c>
      <c r="Y31" s="19" t="s">
        <v>23</v>
      </c>
      <c r="Z31" s="22" t="s">
        <v>25</v>
      </c>
      <c r="AA31" s="22" t="s">
        <v>24</v>
      </c>
      <c r="AB31" s="23" t="s">
        <v>26</v>
      </c>
    </row>
    <row r="32" spans="1:28" x14ac:dyDescent="0.25">
      <c r="A32" s="32" t="s">
        <v>44</v>
      </c>
      <c r="B32" s="26">
        <v>20</v>
      </c>
      <c r="C32" s="25">
        <v>15</v>
      </c>
      <c r="D32" s="25">
        <v>19</v>
      </c>
      <c r="E32" s="25">
        <v>22</v>
      </c>
      <c r="F32" s="8">
        <f>SUM(Table111[[#This Row],[Diff J1]:[Perf J1]])</f>
        <v>76</v>
      </c>
      <c r="G32" s="9">
        <f>RANK(Table111[[#This Row],[SCR J1]],Table111[SCR J1])</f>
        <v>1</v>
      </c>
      <c r="H32" s="28">
        <v>23</v>
      </c>
      <c r="I32" s="25">
        <v>20</v>
      </c>
      <c r="J32" s="25">
        <v>24</v>
      </c>
      <c r="K32" s="25">
        <v>25</v>
      </c>
      <c r="L32" s="8">
        <f>SUM(Table111[[#This Row],[Diff J2]:[Perf J2]])</f>
        <v>92</v>
      </c>
      <c r="M32" s="9">
        <f>RANK(Table111[[#This Row],[SCR J2]],Table111[SCR J2],)</f>
        <v>1</v>
      </c>
      <c r="N32" s="28">
        <v>20</v>
      </c>
      <c r="O32" s="25">
        <v>19</v>
      </c>
      <c r="P32" s="25">
        <v>25</v>
      </c>
      <c r="Q32" s="25">
        <v>22</v>
      </c>
      <c r="R32" s="8">
        <f>SUM(Table111[[#This Row],[Diff J3]:[Perf J3]])</f>
        <v>86</v>
      </c>
      <c r="S32" s="9">
        <f>RANK(Table111[[#This Row],[SCR J3]],Table111[SCR J3])</f>
        <v>2</v>
      </c>
      <c r="T32" s="10">
        <f t="shared" ref="T32:T38" si="10">SUM(B32,H32,N32)</f>
        <v>63</v>
      </c>
      <c r="U32" s="8">
        <f t="shared" ref="U32:U38" si="11">SUM(C32,I32,O32)</f>
        <v>54</v>
      </c>
      <c r="V32" s="8">
        <f t="shared" ref="V32:V38" si="12">SUM(D32,J32,P32)</f>
        <v>68</v>
      </c>
      <c r="W32" s="8">
        <f t="shared" ref="W32:W38" si="13">SUM(E32,K32,Q32)</f>
        <v>69</v>
      </c>
      <c r="X32" s="9">
        <f>SUM(Table111[[#This Row],[T Diff]:[T Perf]])</f>
        <v>254</v>
      </c>
      <c r="Y32" s="10">
        <f t="shared" ref="Y32:Y38" si="14">SUM(G32,M32,S32)</f>
        <v>4</v>
      </c>
      <c r="Z32" s="11">
        <f>RANK(Table111[[#This Row],[T Rank]],Table111[T Rank],1)</f>
        <v>1</v>
      </c>
      <c r="AA32" s="11">
        <f>IF(COUNTIF(Table111[Auto Rank],Table111[[#This Row],[Auto Rank]])&gt;1,RANK(Table111[[#This Row],[T Score]],Table111[T Score],0)/100,0)</f>
        <v>0</v>
      </c>
      <c r="AB32" s="12">
        <f>Table111[[#This Row],[Auto Rank]]+Table111[[#This Row],[Tie break?]]</f>
        <v>1</v>
      </c>
    </row>
    <row r="33" spans="1:28" x14ac:dyDescent="0.25">
      <c r="A33" s="33" t="s">
        <v>43</v>
      </c>
      <c r="B33" s="27">
        <v>15</v>
      </c>
      <c r="C33" s="24">
        <v>20</v>
      </c>
      <c r="D33" s="24">
        <v>15</v>
      </c>
      <c r="E33" s="24">
        <v>17</v>
      </c>
      <c r="F33" s="3">
        <f>SUM(Table111[[#This Row],[Diff J1]:[Perf J1]])</f>
        <v>67</v>
      </c>
      <c r="G33" s="6">
        <f>RANK(Table111[[#This Row],[SCR J1]],Table111[SCR J1])</f>
        <v>2</v>
      </c>
      <c r="H33" s="29">
        <v>22</v>
      </c>
      <c r="I33" s="24">
        <v>25</v>
      </c>
      <c r="J33" s="24">
        <v>18</v>
      </c>
      <c r="K33" s="24">
        <v>17</v>
      </c>
      <c r="L33" s="3">
        <f>SUM(Table111[[#This Row],[Diff J2]:[Perf J2]])</f>
        <v>82</v>
      </c>
      <c r="M33" s="6">
        <f>RANK(Table111[[#This Row],[SCR J2]],Table111[SCR J2],)</f>
        <v>2</v>
      </c>
      <c r="N33" s="29">
        <v>20</v>
      </c>
      <c r="O33" s="24">
        <v>21</v>
      </c>
      <c r="P33" s="24">
        <v>24</v>
      </c>
      <c r="Q33" s="24">
        <v>24</v>
      </c>
      <c r="R33" s="3">
        <f>SUM(Table111[[#This Row],[Diff J3]:[Perf J3]])</f>
        <v>89</v>
      </c>
      <c r="S33" s="6">
        <f>RANK(Table111[[#This Row],[SCR J3]],Table111[SCR J3])</f>
        <v>1</v>
      </c>
      <c r="T33" s="5">
        <f t="shared" si="10"/>
        <v>57</v>
      </c>
      <c r="U33" s="3">
        <f t="shared" si="11"/>
        <v>66</v>
      </c>
      <c r="V33" s="3">
        <f t="shared" si="12"/>
        <v>57</v>
      </c>
      <c r="W33" s="3">
        <f t="shared" si="13"/>
        <v>58</v>
      </c>
      <c r="X33" s="6">
        <f>SUM(Table111[[#This Row],[T Diff]:[T Perf]])</f>
        <v>238</v>
      </c>
      <c r="Y33" s="5">
        <f t="shared" si="14"/>
        <v>5</v>
      </c>
      <c r="Z33" s="4">
        <f>RANK(Table111[[#This Row],[T Rank]],Table111[T Rank],1)</f>
        <v>2</v>
      </c>
      <c r="AA33" s="4">
        <f>IF(COUNTIF(Table111[Auto Rank],Table111[[#This Row],[Auto Rank]])&gt;1,RANK(Table111[[#This Row],[T Score]],Table111[T Score],0)/100,0)</f>
        <v>0</v>
      </c>
      <c r="AB33" s="7">
        <f>Table111[[#This Row],[Auto Rank]]+Table111[[#This Row],[Tie break?]]</f>
        <v>2</v>
      </c>
    </row>
    <row r="34" spans="1:28" x14ac:dyDescent="0.25">
      <c r="A34" s="33" t="s">
        <v>48</v>
      </c>
      <c r="B34" s="27">
        <v>14</v>
      </c>
      <c r="C34" s="24">
        <v>13</v>
      </c>
      <c r="D34" s="24">
        <v>14</v>
      </c>
      <c r="E34" s="24">
        <v>15</v>
      </c>
      <c r="F34" s="3">
        <f>SUM(Table111[[#This Row],[Diff J1]:[Perf J1]])</f>
        <v>56</v>
      </c>
      <c r="G34" s="6">
        <f>RANK(Table111[[#This Row],[SCR J1]],Table111[SCR J1])</f>
        <v>3</v>
      </c>
      <c r="H34" s="29">
        <v>19</v>
      </c>
      <c r="I34" s="24">
        <v>19</v>
      </c>
      <c r="J34" s="24">
        <v>18</v>
      </c>
      <c r="K34" s="24">
        <v>20</v>
      </c>
      <c r="L34" s="3">
        <f>SUM(Table111[[#This Row],[Diff J2]:[Perf J2]])</f>
        <v>76</v>
      </c>
      <c r="M34" s="6">
        <f>RANK(Table111[[#This Row],[SCR J2]],Table111[SCR J2],)</f>
        <v>3</v>
      </c>
      <c r="N34" s="29">
        <v>13</v>
      </c>
      <c r="O34" s="24">
        <v>13</v>
      </c>
      <c r="P34" s="24">
        <v>9</v>
      </c>
      <c r="Q34" s="24">
        <v>15</v>
      </c>
      <c r="R34" s="3">
        <f>SUM(Table111[[#This Row],[Diff J3]:[Perf J3]])</f>
        <v>50</v>
      </c>
      <c r="S34" s="6">
        <f>RANK(Table111[[#This Row],[SCR J3]],Table111[SCR J3])</f>
        <v>4</v>
      </c>
      <c r="T34" s="5">
        <f t="shared" si="10"/>
        <v>46</v>
      </c>
      <c r="U34" s="3">
        <f t="shared" si="11"/>
        <v>45</v>
      </c>
      <c r="V34" s="3">
        <f t="shared" si="12"/>
        <v>41</v>
      </c>
      <c r="W34" s="3">
        <f t="shared" si="13"/>
        <v>50</v>
      </c>
      <c r="X34" s="6">
        <f>SUM(Table111[[#This Row],[T Diff]:[T Perf]])</f>
        <v>182</v>
      </c>
      <c r="Y34" s="5">
        <f t="shared" si="14"/>
        <v>10</v>
      </c>
      <c r="Z34" s="4">
        <f>RANK(Table111[[#This Row],[T Rank]],Table111[T Rank],1)</f>
        <v>3</v>
      </c>
      <c r="AA34" s="4">
        <f>IF(COUNTIF(Table111[Auto Rank],Table111[[#This Row],[Auto Rank]])&gt;1,RANK(Table111[[#This Row],[T Score]],Table111[T Score],0)/100,0)</f>
        <v>0</v>
      </c>
      <c r="AB34" s="7">
        <f>Table111[[#This Row],[Auto Rank]]+Table111[[#This Row],[Tie break?]]</f>
        <v>3</v>
      </c>
    </row>
    <row r="35" spans="1:28" x14ac:dyDescent="0.25">
      <c r="A35" s="33" t="s">
        <v>45</v>
      </c>
      <c r="B35" s="27">
        <v>15</v>
      </c>
      <c r="C35" s="24">
        <v>13</v>
      </c>
      <c r="D35" s="24">
        <v>14</v>
      </c>
      <c r="E35" s="24">
        <v>13</v>
      </c>
      <c r="F35" s="3">
        <f>SUM(Table111[[#This Row],[Diff J1]:[Perf J1]])</f>
        <v>55</v>
      </c>
      <c r="G35" s="6">
        <f>RANK(Table111[[#This Row],[SCR J1]],Table111[SCR J1])</f>
        <v>4</v>
      </c>
      <c r="H35" s="29">
        <v>15</v>
      </c>
      <c r="I35" s="24">
        <v>14</v>
      </c>
      <c r="J35" s="24">
        <v>12</v>
      </c>
      <c r="K35" s="24">
        <v>10</v>
      </c>
      <c r="L35" s="3">
        <f>SUM(Table111[[#This Row],[Diff J2]:[Perf J2]])</f>
        <v>51</v>
      </c>
      <c r="M35" s="6">
        <f>RANK(Table111[[#This Row],[SCR J2]],Table111[SCR J2],)</f>
        <v>7</v>
      </c>
      <c r="N35" s="29">
        <v>17</v>
      </c>
      <c r="O35" s="24">
        <v>12</v>
      </c>
      <c r="P35" s="24">
        <v>15</v>
      </c>
      <c r="Q35" s="24">
        <v>18</v>
      </c>
      <c r="R35" s="3">
        <f>SUM(Table111[[#This Row],[Diff J3]:[Perf J3]])</f>
        <v>62</v>
      </c>
      <c r="S35" s="6">
        <f>RANK(Table111[[#This Row],[SCR J3]],Table111[SCR J3])</f>
        <v>3</v>
      </c>
      <c r="T35" s="5">
        <f t="shared" si="10"/>
        <v>47</v>
      </c>
      <c r="U35" s="3">
        <f t="shared" si="11"/>
        <v>39</v>
      </c>
      <c r="V35" s="3">
        <f t="shared" si="12"/>
        <v>41</v>
      </c>
      <c r="W35" s="3">
        <f t="shared" si="13"/>
        <v>41</v>
      </c>
      <c r="X35" s="6">
        <f>SUM(Table111[[#This Row],[T Diff]:[T Perf]])</f>
        <v>168</v>
      </c>
      <c r="Y35" s="5">
        <f t="shared" si="14"/>
        <v>14</v>
      </c>
      <c r="Z35" s="4">
        <f>RANK(Table111[[#This Row],[T Rank]],Table111[T Rank],1)</f>
        <v>4</v>
      </c>
      <c r="AA35" s="4">
        <f>IF(COUNTIF(Table111[Auto Rank],Table111[[#This Row],[Auto Rank]])&gt;1,RANK(Table111[[#This Row],[T Score]],Table111[T Score],0)/100,0)</f>
        <v>0</v>
      </c>
      <c r="AB35" s="7">
        <f>Table111[[#This Row],[Auto Rank]]+Table111[[#This Row],[Tie break?]]</f>
        <v>4</v>
      </c>
    </row>
    <row r="36" spans="1:28" x14ac:dyDescent="0.25">
      <c r="A36" s="33" t="s">
        <v>49</v>
      </c>
      <c r="B36" s="27">
        <v>13</v>
      </c>
      <c r="C36" s="24">
        <v>13</v>
      </c>
      <c r="D36" s="24">
        <v>13</v>
      </c>
      <c r="E36" s="24">
        <v>14</v>
      </c>
      <c r="F36" s="3">
        <f>SUM(Table111[[#This Row],[Diff J1]:[Perf J1]])</f>
        <v>53</v>
      </c>
      <c r="G36" s="6">
        <f>RANK(Table111[[#This Row],[SCR J1]],Table111[SCR J1])</f>
        <v>5</v>
      </c>
      <c r="H36" s="29">
        <v>17</v>
      </c>
      <c r="I36" s="24">
        <v>16</v>
      </c>
      <c r="J36" s="24">
        <v>16</v>
      </c>
      <c r="K36" s="24">
        <v>16</v>
      </c>
      <c r="L36" s="3">
        <f>SUM(Table111[[#This Row],[Diff J2]:[Perf J2]])</f>
        <v>65</v>
      </c>
      <c r="M36" s="6">
        <f>RANK(Table111[[#This Row],[SCR J2]],Table111[SCR J2],)</f>
        <v>5</v>
      </c>
      <c r="N36" s="29">
        <v>10</v>
      </c>
      <c r="O36" s="24">
        <v>16</v>
      </c>
      <c r="P36" s="24">
        <v>8</v>
      </c>
      <c r="Q36" s="24">
        <v>10</v>
      </c>
      <c r="R36" s="3">
        <f>SUM(Table111[[#This Row],[Diff J3]:[Perf J3]])</f>
        <v>44</v>
      </c>
      <c r="S36" s="6">
        <f>RANK(Table111[[#This Row],[SCR J3]],Table111[SCR J3])</f>
        <v>6</v>
      </c>
      <c r="T36" s="5">
        <f t="shared" si="10"/>
        <v>40</v>
      </c>
      <c r="U36" s="3">
        <f t="shared" si="11"/>
        <v>45</v>
      </c>
      <c r="V36" s="3">
        <f t="shared" si="12"/>
        <v>37</v>
      </c>
      <c r="W36" s="3">
        <f t="shared" si="13"/>
        <v>40</v>
      </c>
      <c r="X36" s="6">
        <f>SUM(Table111[[#This Row],[T Diff]:[T Perf]])</f>
        <v>162</v>
      </c>
      <c r="Y36" s="5">
        <f t="shared" si="14"/>
        <v>16</v>
      </c>
      <c r="Z36" s="4">
        <f>RANK(Table111[[#This Row],[T Rank]],Table111[T Rank],1)</f>
        <v>5</v>
      </c>
      <c r="AA36" s="4">
        <f>IF(COUNTIF(Table111[Auto Rank],Table111[[#This Row],[Auto Rank]])&gt;1,RANK(Table111[[#This Row],[T Score]],Table111[T Score],0)/100,0)</f>
        <v>0.05</v>
      </c>
      <c r="AB36" s="7">
        <f>Table111[[#This Row],[Auto Rank]]+Table111[[#This Row],[Tie break?]]</f>
        <v>5.05</v>
      </c>
    </row>
    <row r="37" spans="1:28" x14ac:dyDescent="0.25">
      <c r="A37" s="33" t="s">
        <v>46</v>
      </c>
      <c r="B37" s="27">
        <v>11</v>
      </c>
      <c r="C37" s="24">
        <v>11</v>
      </c>
      <c r="D37" s="24">
        <v>11</v>
      </c>
      <c r="E37" s="24">
        <v>11</v>
      </c>
      <c r="F37" s="3">
        <f>SUM(Table111[[#This Row],[Diff J1]:[Perf J1]])</f>
        <v>44</v>
      </c>
      <c r="G37" s="6">
        <f>RANK(Table111[[#This Row],[SCR J1]],Table111[SCR J1])</f>
        <v>7</v>
      </c>
      <c r="H37" s="29">
        <v>16</v>
      </c>
      <c r="I37" s="24">
        <v>17</v>
      </c>
      <c r="J37" s="24">
        <v>16</v>
      </c>
      <c r="K37" s="24">
        <v>18</v>
      </c>
      <c r="L37" s="3">
        <f>SUM(Table111[[#This Row],[Diff J2]:[Perf J2]])</f>
        <v>67</v>
      </c>
      <c r="M37" s="6">
        <f>RANK(Table111[[#This Row],[SCR J2]],Table111[SCR J2],)</f>
        <v>4</v>
      </c>
      <c r="N37" s="29">
        <v>10</v>
      </c>
      <c r="O37" s="24">
        <v>15</v>
      </c>
      <c r="P37" s="24">
        <v>9</v>
      </c>
      <c r="Q37" s="24">
        <v>14</v>
      </c>
      <c r="R37" s="3">
        <f>SUM(Table111[[#This Row],[Diff J3]:[Perf J3]])</f>
        <v>48</v>
      </c>
      <c r="S37" s="6">
        <f>RANK(Table111[[#This Row],[SCR J3]],Table111[SCR J3])</f>
        <v>5</v>
      </c>
      <c r="T37" s="5">
        <f t="shared" si="10"/>
        <v>37</v>
      </c>
      <c r="U37" s="3">
        <f t="shared" si="11"/>
        <v>43</v>
      </c>
      <c r="V37" s="3">
        <f t="shared" si="12"/>
        <v>36</v>
      </c>
      <c r="W37" s="3">
        <f t="shared" si="13"/>
        <v>43</v>
      </c>
      <c r="X37" s="6">
        <f>SUM(Table111[[#This Row],[T Diff]:[T Perf]])</f>
        <v>159</v>
      </c>
      <c r="Y37" s="5">
        <f t="shared" si="14"/>
        <v>16</v>
      </c>
      <c r="Z37" s="4">
        <f>RANK(Table111[[#This Row],[T Rank]],Table111[T Rank],1)</f>
        <v>5</v>
      </c>
      <c r="AA37" s="4">
        <f>IF(COUNTIF(Table111[Auto Rank],Table111[[#This Row],[Auto Rank]])&gt;1,RANK(Table111[[#This Row],[T Score]],Table111[T Score],0)/100,0)</f>
        <v>0.06</v>
      </c>
      <c r="AB37" s="7">
        <f>Table111[[#This Row],[Auto Rank]]+Table111[[#This Row],[Tie break?]]</f>
        <v>5.0599999999999996</v>
      </c>
    </row>
    <row r="38" spans="1:28" x14ac:dyDescent="0.25">
      <c r="A38" s="33" t="s">
        <v>47</v>
      </c>
      <c r="B38" s="27">
        <v>14</v>
      </c>
      <c r="C38" s="24">
        <v>13</v>
      </c>
      <c r="D38" s="24">
        <v>13</v>
      </c>
      <c r="E38" s="24">
        <v>13</v>
      </c>
      <c r="F38" s="3">
        <f>SUM(Table111[[#This Row],[Diff J1]:[Perf J1]])</f>
        <v>53</v>
      </c>
      <c r="G38" s="6">
        <f>RANK(Table111[[#This Row],[SCR J1]],Table111[SCR J1])</f>
        <v>5</v>
      </c>
      <c r="H38" s="29">
        <v>17</v>
      </c>
      <c r="I38" s="24">
        <v>15</v>
      </c>
      <c r="J38" s="24">
        <v>12</v>
      </c>
      <c r="K38" s="24">
        <v>9</v>
      </c>
      <c r="L38" s="3">
        <f>SUM(Table111[[#This Row],[Diff J2]:[Perf J2]])</f>
        <v>53</v>
      </c>
      <c r="M38" s="6">
        <f>RANK(Table111[[#This Row],[SCR J2]],Table111[SCR J2],)</f>
        <v>6</v>
      </c>
      <c r="N38" s="29">
        <v>12</v>
      </c>
      <c r="O38" s="24">
        <v>10</v>
      </c>
      <c r="P38" s="24">
        <v>5</v>
      </c>
      <c r="Q38" s="24">
        <v>6</v>
      </c>
      <c r="R38" s="3">
        <f>SUM(Table111[[#This Row],[Diff J3]:[Perf J3]])</f>
        <v>33</v>
      </c>
      <c r="S38" s="6">
        <f>RANK(Table111[[#This Row],[SCR J3]],Table111[SCR J3])</f>
        <v>7</v>
      </c>
      <c r="T38" s="5">
        <f t="shared" si="10"/>
        <v>43</v>
      </c>
      <c r="U38" s="3">
        <f t="shared" si="11"/>
        <v>38</v>
      </c>
      <c r="V38" s="3">
        <f t="shared" si="12"/>
        <v>30</v>
      </c>
      <c r="W38" s="3">
        <f t="shared" si="13"/>
        <v>28</v>
      </c>
      <c r="X38" s="6">
        <f>SUM(Table111[[#This Row],[T Diff]:[T Perf]])</f>
        <v>139</v>
      </c>
      <c r="Y38" s="5">
        <f t="shared" si="14"/>
        <v>18</v>
      </c>
      <c r="Z38" s="4">
        <f>RANK(Table111[[#This Row],[T Rank]],Table111[T Rank],1)</f>
        <v>7</v>
      </c>
      <c r="AA38" s="4">
        <f>IF(COUNTIF(Table111[Auto Rank],Table111[[#This Row],[Auto Rank]])&gt;1,RANK(Table111[[#This Row],[T Score]],Table111[T Score],0)/100,0)</f>
        <v>0</v>
      </c>
      <c r="AB38" s="7">
        <f>Table111[[#This Row],[Auto Rank]]+Table111[[#This Row],[Tie break?]]</f>
        <v>7</v>
      </c>
    </row>
  </sheetData>
  <mergeCells count="25">
    <mergeCell ref="B28:C28"/>
    <mergeCell ref="D28:E28"/>
    <mergeCell ref="F28:G28"/>
    <mergeCell ref="H28:I28"/>
    <mergeCell ref="J28:K28"/>
    <mergeCell ref="N13:S13"/>
    <mergeCell ref="T13:X13"/>
    <mergeCell ref="Y13:AB13"/>
    <mergeCell ref="B20:G20"/>
    <mergeCell ref="H20:M20"/>
    <mergeCell ref="N20:S20"/>
    <mergeCell ref="T20:X20"/>
    <mergeCell ref="Y20:AB20"/>
    <mergeCell ref="B13:G13"/>
    <mergeCell ref="H13:M13"/>
    <mergeCell ref="B18:C18"/>
    <mergeCell ref="D18:E18"/>
    <mergeCell ref="F18:G18"/>
    <mergeCell ref="H18:I18"/>
    <mergeCell ref="J18:K18"/>
    <mergeCell ref="B30:G30"/>
    <mergeCell ref="H30:M30"/>
    <mergeCell ref="N30:S30"/>
    <mergeCell ref="T30:X30"/>
    <mergeCell ref="Y30:AB30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GHGH teams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2016-03-22T12:10:44Z</dcterms:created>
  <dcterms:modified xsi:type="dcterms:W3CDTF">2018-04-12T20:42:08Z</dcterms:modified>
</cp:coreProperties>
</file>