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S.T.A.R System" sheetId="5" r:id="rId1"/>
    <sheet name="HipHop" sheetId="4" r:id="rId2"/>
    <sheet name="Popping" sheetId="3" r:id="rId3"/>
    <sheet name="House" sheetId="2" r:id="rId4"/>
    <sheet name="Breaking" sheetId="1" r:id="rId5"/>
  </sheets>
  <calcPr calcId="145621"/>
</workbook>
</file>

<file path=xl/calcChain.xml><?xml version="1.0" encoding="utf-8"?>
<calcChain xmlns="http://schemas.openxmlformats.org/spreadsheetml/2006/main">
  <c r="E6" i="2" l="1"/>
  <c r="E17" i="2"/>
  <c r="E32" i="2"/>
  <c r="E26" i="2"/>
  <c r="E14" i="2"/>
  <c r="E7" i="2"/>
  <c r="E15" i="2"/>
  <c r="E35" i="2"/>
  <c r="E33" i="2"/>
  <c r="E36" i="2"/>
  <c r="E21" i="2"/>
  <c r="E30" i="2"/>
  <c r="E23" i="2"/>
  <c r="E5" i="2"/>
  <c r="E19" i="2"/>
  <c r="E22" i="2"/>
  <c r="E29" i="2"/>
  <c r="E27" i="2"/>
  <c r="E11" i="2"/>
  <c r="E12" i="2"/>
  <c r="E3" i="2"/>
  <c r="E9" i="2"/>
  <c r="E16" i="2"/>
  <c r="E18" i="2"/>
  <c r="E13" i="2"/>
  <c r="E28" i="2"/>
  <c r="E8" i="2"/>
  <c r="E10" i="2"/>
  <c r="E31" i="2"/>
  <c r="E34" i="2"/>
  <c r="E24" i="2"/>
  <c r="E20" i="2"/>
  <c r="E25" i="2"/>
  <c r="E4" i="2"/>
  <c r="J6" i="2"/>
  <c r="J17" i="2"/>
  <c r="J32" i="2"/>
  <c r="J26" i="2"/>
  <c r="J14" i="2"/>
  <c r="J7" i="2"/>
  <c r="J15" i="2"/>
  <c r="J35" i="2"/>
  <c r="J33" i="2"/>
  <c r="J36" i="2"/>
  <c r="J21" i="2"/>
  <c r="J30" i="2"/>
  <c r="J23" i="2"/>
  <c r="J5" i="2"/>
  <c r="J19" i="2"/>
  <c r="J22" i="2"/>
  <c r="J29" i="2"/>
  <c r="J27" i="2"/>
  <c r="J11" i="2"/>
  <c r="J12" i="2"/>
  <c r="J3" i="2"/>
  <c r="J9" i="2"/>
  <c r="J16" i="2"/>
  <c r="J18" i="2"/>
  <c r="J13" i="2"/>
  <c r="J28" i="2"/>
  <c r="J8" i="2"/>
  <c r="J10" i="2"/>
  <c r="J31" i="2"/>
  <c r="J34" i="2"/>
  <c r="J24" i="2"/>
  <c r="J20" i="2"/>
  <c r="J25" i="2"/>
  <c r="J4" i="2"/>
  <c r="O6" i="2"/>
  <c r="O17" i="2"/>
  <c r="O32" i="2"/>
  <c r="O26" i="2"/>
  <c r="O14" i="2"/>
  <c r="O7" i="2"/>
  <c r="O15" i="2"/>
  <c r="O35" i="2"/>
  <c r="O33" i="2"/>
  <c r="O36" i="2"/>
  <c r="O21" i="2"/>
  <c r="O30" i="2"/>
  <c r="O23" i="2"/>
  <c r="O5" i="2"/>
  <c r="O19" i="2"/>
  <c r="O22" i="2"/>
  <c r="O29" i="2"/>
  <c r="O27" i="2"/>
  <c r="O11" i="2"/>
  <c r="O12" i="2"/>
  <c r="O3" i="2"/>
  <c r="O9" i="2"/>
  <c r="O16" i="2"/>
  <c r="O18" i="2"/>
  <c r="O13" i="2"/>
  <c r="O28" i="2"/>
  <c r="O8" i="2"/>
  <c r="O10" i="2"/>
  <c r="O31" i="2"/>
  <c r="O34" i="2"/>
  <c r="O24" i="2"/>
  <c r="O20" i="2"/>
  <c r="O25" i="2"/>
  <c r="O4" i="2"/>
  <c r="Q6" i="2"/>
  <c r="R6" i="2"/>
  <c r="S6" i="2"/>
  <c r="Q17" i="2"/>
  <c r="R17" i="2"/>
  <c r="S17" i="2"/>
  <c r="Q32" i="2"/>
  <c r="R32" i="2"/>
  <c r="S32" i="2"/>
  <c r="Q26" i="2"/>
  <c r="R26" i="2"/>
  <c r="S26" i="2"/>
  <c r="Q14" i="2"/>
  <c r="R14" i="2"/>
  <c r="S14" i="2"/>
  <c r="Q7" i="2"/>
  <c r="R7" i="2"/>
  <c r="S7" i="2"/>
  <c r="Q15" i="2"/>
  <c r="R15" i="2"/>
  <c r="S15" i="2"/>
  <c r="Q35" i="2"/>
  <c r="R35" i="2"/>
  <c r="S35" i="2"/>
  <c r="Q33" i="2"/>
  <c r="R33" i="2"/>
  <c r="S33" i="2"/>
  <c r="Q36" i="2"/>
  <c r="R36" i="2"/>
  <c r="S36" i="2"/>
  <c r="Q21" i="2"/>
  <c r="R21" i="2"/>
  <c r="S21" i="2"/>
  <c r="Q30" i="2"/>
  <c r="R30" i="2"/>
  <c r="S30" i="2"/>
  <c r="Q23" i="2"/>
  <c r="R23" i="2"/>
  <c r="S23" i="2"/>
  <c r="Q5" i="2"/>
  <c r="R5" i="2"/>
  <c r="S5" i="2"/>
  <c r="Q19" i="2"/>
  <c r="R19" i="2"/>
  <c r="S19" i="2"/>
  <c r="Q22" i="2"/>
  <c r="R22" i="2"/>
  <c r="S22" i="2"/>
  <c r="Q29" i="2"/>
  <c r="R29" i="2"/>
  <c r="S29" i="2"/>
  <c r="Q27" i="2"/>
  <c r="R27" i="2"/>
  <c r="S27" i="2"/>
  <c r="S11" i="2"/>
  <c r="R11" i="2"/>
  <c r="Q11" i="2"/>
  <c r="Q12" i="2"/>
  <c r="R12" i="2"/>
  <c r="S12" i="2"/>
  <c r="S3" i="2"/>
  <c r="R3" i="2"/>
  <c r="Q3" i="2"/>
  <c r="Q9" i="2"/>
  <c r="R9" i="2"/>
  <c r="S9" i="2"/>
  <c r="S16" i="2"/>
  <c r="R16" i="2"/>
  <c r="Q16" i="2"/>
  <c r="Q18" i="2"/>
  <c r="R18" i="2"/>
  <c r="S18" i="2"/>
  <c r="S13" i="2"/>
  <c r="R13" i="2"/>
  <c r="Q13" i="2"/>
  <c r="Q28" i="2"/>
  <c r="R28" i="2"/>
  <c r="S28" i="2"/>
  <c r="S8" i="2"/>
  <c r="R8" i="2"/>
  <c r="Q8" i="2"/>
  <c r="Q10" i="2"/>
  <c r="R10" i="2"/>
  <c r="S10" i="2"/>
  <c r="Q31" i="2"/>
  <c r="R31" i="2"/>
  <c r="S31" i="2"/>
  <c r="Q34" i="2"/>
  <c r="R34" i="2"/>
  <c r="S34" i="2"/>
  <c r="S24" i="2"/>
  <c r="R24" i="2"/>
  <c r="Q24" i="2"/>
  <c r="Q20" i="2"/>
  <c r="R20" i="2"/>
  <c r="S20" i="2"/>
  <c r="S25" i="2"/>
  <c r="R25" i="2"/>
  <c r="Q25" i="2"/>
  <c r="Q4" i="2"/>
  <c r="R4" i="2"/>
  <c r="S4" i="2"/>
  <c r="E18" i="1"/>
  <c r="E40" i="1"/>
  <c r="E42" i="1"/>
  <c r="E21" i="1"/>
  <c r="E37" i="1"/>
  <c r="E34" i="1"/>
  <c r="E23" i="1"/>
  <c r="E19" i="1"/>
  <c r="E17" i="1"/>
  <c r="E16" i="1"/>
  <c r="E43" i="1"/>
  <c r="E12" i="1"/>
  <c r="E44" i="1"/>
  <c r="E35" i="1"/>
  <c r="E13" i="1"/>
  <c r="E8" i="1"/>
  <c r="E25" i="1"/>
  <c r="E4" i="1"/>
  <c r="E24" i="1"/>
  <c r="E30" i="1"/>
  <c r="E14" i="1"/>
  <c r="E31" i="1"/>
  <c r="E33" i="1"/>
  <c r="E15" i="1"/>
  <c r="E39" i="1"/>
  <c r="E22" i="1"/>
  <c r="E7" i="1"/>
  <c r="E6" i="1"/>
  <c r="E29" i="1"/>
  <c r="E36" i="1"/>
  <c r="E28" i="1"/>
  <c r="E11" i="1"/>
  <c r="E3" i="1"/>
  <c r="E9" i="1"/>
  <c r="E38" i="1"/>
  <c r="E27" i="1"/>
  <c r="E41" i="1"/>
  <c r="E32" i="1"/>
  <c r="E10" i="1"/>
  <c r="E20" i="1"/>
  <c r="E5" i="1"/>
  <c r="E26" i="1"/>
  <c r="J18" i="1"/>
  <c r="J40" i="1"/>
  <c r="J42" i="1"/>
  <c r="J21" i="1"/>
  <c r="J37" i="1"/>
  <c r="J34" i="1"/>
  <c r="J23" i="1"/>
  <c r="J19" i="1"/>
  <c r="J17" i="1"/>
  <c r="J16" i="1"/>
  <c r="J43" i="1"/>
  <c r="J12" i="1"/>
  <c r="J44" i="1"/>
  <c r="J35" i="1"/>
  <c r="J13" i="1"/>
  <c r="J8" i="1"/>
  <c r="J25" i="1"/>
  <c r="J4" i="1"/>
  <c r="J24" i="1"/>
  <c r="J30" i="1"/>
  <c r="J14" i="1"/>
  <c r="J31" i="1"/>
  <c r="J33" i="1"/>
  <c r="J15" i="1"/>
  <c r="J39" i="1"/>
  <c r="J22" i="1"/>
  <c r="J7" i="1"/>
  <c r="J6" i="1"/>
  <c r="J29" i="1"/>
  <c r="J36" i="1"/>
  <c r="J28" i="1"/>
  <c r="J11" i="1"/>
  <c r="J3" i="1"/>
  <c r="J9" i="1"/>
  <c r="J38" i="1"/>
  <c r="J27" i="1"/>
  <c r="J41" i="1"/>
  <c r="J32" i="1"/>
  <c r="J10" i="1"/>
  <c r="J20" i="1"/>
  <c r="J5" i="1"/>
  <c r="J26" i="1"/>
  <c r="O18" i="1"/>
  <c r="O40" i="1"/>
  <c r="O42" i="1"/>
  <c r="O21" i="1"/>
  <c r="O37" i="1"/>
  <c r="O34" i="1"/>
  <c r="O23" i="1"/>
  <c r="O19" i="1"/>
  <c r="O17" i="1"/>
  <c r="O16" i="1"/>
  <c r="O43" i="1"/>
  <c r="O12" i="1"/>
  <c r="O44" i="1"/>
  <c r="O35" i="1"/>
  <c r="O13" i="1"/>
  <c r="O8" i="1"/>
  <c r="O25" i="1"/>
  <c r="O4" i="1"/>
  <c r="O24" i="1"/>
  <c r="O30" i="1"/>
  <c r="O14" i="1"/>
  <c r="O31" i="1"/>
  <c r="O33" i="1"/>
  <c r="O15" i="1"/>
  <c r="O39" i="1"/>
  <c r="O22" i="1"/>
  <c r="O7" i="1"/>
  <c r="O6" i="1"/>
  <c r="O29" i="1"/>
  <c r="O36" i="1"/>
  <c r="O28" i="1"/>
  <c r="O11" i="1"/>
  <c r="O3" i="1"/>
  <c r="O9" i="1"/>
  <c r="O38" i="1"/>
  <c r="O27" i="1"/>
  <c r="O41" i="1"/>
  <c r="O32" i="1"/>
  <c r="O10" i="1"/>
  <c r="O20" i="1"/>
  <c r="O5" i="1"/>
  <c r="O26" i="1"/>
  <c r="Q18" i="1"/>
  <c r="R18" i="1"/>
  <c r="S18" i="1"/>
  <c r="Q40" i="1"/>
  <c r="R40" i="1"/>
  <c r="S40" i="1"/>
  <c r="Q42" i="1"/>
  <c r="R42" i="1"/>
  <c r="S42" i="1"/>
  <c r="Q21" i="1"/>
  <c r="R21" i="1"/>
  <c r="S21" i="1"/>
  <c r="Q37" i="1"/>
  <c r="R37" i="1"/>
  <c r="S37" i="1"/>
  <c r="Q34" i="1"/>
  <c r="R34" i="1"/>
  <c r="S34" i="1"/>
  <c r="Q23" i="1"/>
  <c r="R23" i="1"/>
  <c r="S23" i="1"/>
  <c r="Q19" i="1"/>
  <c r="R19" i="1"/>
  <c r="S19" i="1"/>
  <c r="Q17" i="1"/>
  <c r="R17" i="1"/>
  <c r="S17" i="1"/>
  <c r="Q16" i="1"/>
  <c r="R16" i="1"/>
  <c r="S16" i="1"/>
  <c r="Q43" i="1"/>
  <c r="R43" i="1"/>
  <c r="S43" i="1"/>
  <c r="Q12" i="1"/>
  <c r="R12" i="1"/>
  <c r="S12" i="1"/>
  <c r="Q44" i="1"/>
  <c r="R44" i="1"/>
  <c r="S44" i="1"/>
  <c r="Q35" i="1"/>
  <c r="R35" i="1"/>
  <c r="S35" i="1"/>
  <c r="Q13" i="1"/>
  <c r="R13" i="1"/>
  <c r="S13" i="1"/>
  <c r="Q8" i="1"/>
  <c r="R8" i="1"/>
  <c r="S8" i="1"/>
  <c r="Q25" i="1"/>
  <c r="R25" i="1"/>
  <c r="S25" i="1"/>
  <c r="Q4" i="1"/>
  <c r="R4" i="1"/>
  <c r="S4" i="1"/>
  <c r="Q24" i="1"/>
  <c r="R24" i="1"/>
  <c r="S24" i="1"/>
  <c r="Q30" i="1"/>
  <c r="R30" i="1"/>
  <c r="S30" i="1"/>
  <c r="Q14" i="1"/>
  <c r="R14" i="1"/>
  <c r="S14" i="1"/>
  <c r="Q31" i="1"/>
  <c r="R31" i="1"/>
  <c r="S31" i="1"/>
  <c r="Q33" i="1"/>
  <c r="R33" i="1"/>
  <c r="S33" i="1"/>
  <c r="Q15" i="1"/>
  <c r="R15" i="1"/>
  <c r="S15" i="1"/>
  <c r="Q39" i="1"/>
  <c r="R39" i="1"/>
  <c r="S39" i="1"/>
  <c r="Q22" i="1"/>
  <c r="R22" i="1"/>
  <c r="S22" i="1"/>
  <c r="S7" i="1"/>
  <c r="R7" i="1"/>
  <c r="Q7" i="1"/>
  <c r="Q6" i="1"/>
  <c r="R6" i="1"/>
  <c r="S6" i="1"/>
  <c r="S29" i="1"/>
  <c r="R29" i="1"/>
  <c r="Q29" i="1"/>
  <c r="Q36" i="1"/>
  <c r="R36" i="1"/>
  <c r="S36" i="1"/>
  <c r="S28" i="1"/>
  <c r="R28" i="1"/>
  <c r="Q28" i="1"/>
  <c r="Q11" i="1"/>
  <c r="R11" i="1"/>
  <c r="S11" i="1"/>
  <c r="S3" i="1"/>
  <c r="R3" i="1"/>
  <c r="Q3" i="1"/>
  <c r="Q9" i="1"/>
  <c r="R9" i="1"/>
  <c r="S9" i="1"/>
  <c r="S38" i="1"/>
  <c r="R38" i="1"/>
  <c r="Q38" i="1"/>
  <c r="Q27" i="1"/>
  <c r="R27" i="1"/>
  <c r="S27" i="1"/>
  <c r="S41" i="1"/>
  <c r="R41" i="1"/>
  <c r="Q41" i="1"/>
  <c r="Q32" i="1"/>
  <c r="R32" i="1"/>
  <c r="S32" i="1"/>
  <c r="S10" i="1"/>
  <c r="R10" i="1"/>
  <c r="Q10" i="1"/>
  <c r="Q20" i="1"/>
  <c r="R20" i="1"/>
  <c r="S20" i="1"/>
  <c r="S5" i="1"/>
  <c r="R5" i="1"/>
  <c r="Q5" i="1"/>
  <c r="Q26" i="1"/>
  <c r="R26" i="1"/>
  <c r="S26" i="1"/>
  <c r="E54" i="3"/>
  <c r="E61" i="3"/>
  <c r="E72" i="3"/>
  <c r="E20" i="3"/>
  <c r="E31" i="3"/>
  <c r="E12" i="3"/>
  <c r="E19" i="3"/>
  <c r="E25" i="3"/>
  <c r="E56" i="3"/>
  <c r="E24" i="3"/>
  <c r="E43" i="3"/>
  <c r="E26" i="3"/>
  <c r="E14" i="3"/>
  <c r="E27" i="3"/>
  <c r="E30" i="3"/>
  <c r="E70" i="3"/>
  <c r="E69" i="3"/>
  <c r="E66" i="3"/>
  <c r="E17" i="3"/>
  <c r="E53" i="3"/>
  <c r="E41" i="3"/>
  <c r="E32" i="3"/>
  <c r="E28" i="3"/>
  <c r="E71" i="3"/>
  <c r="E73" i="3"/>
  <c r="E74" i="3"/>
  <c r="E37" i="3"/>
  <c r="E39" i="3"/>
  <c r="E18" i="3"/>
  <c r="E13" i="3"/>
  <c r="E58" i="3"/>
  <c r="E55" i="3"/>
  <c r="E44" i="3"/>
  <c r="E10" i="3"/>
  <c r="E67" i="3"/>
  <c r="E40" i="3"/>
  <c r="E35" i="3"/>
  <c r="E8" i="3"/>
  <c r="E52" i="3"/>
  <c r="E9" i="3"/>
  <c r="E68" i="3"/>
  <c r="E22" i="3"/>
  <c r="E21" i="3"/>
  <c r="E7" i="3"/>
  <c r="E11" i="3"/>
  <c r="E47" i="3"/>
  <c r="E49" i="3"/>
  <c r="E50" i="3"/>
  <c r="E34" i="3"/>
  <c r="E38" i="3"/>
  <c r="E57" i="3"/>
  <c r="E33" i="3"/>
  <c r="E45" i="3"/>
  <c r="E60" i="3"/>
  <c r="E65" i="3"/>
  <c r="E59" i="3"/>
  <c r="E64" i="3"/>
  <c r="E48" i="3"/>
  <c r="E46" i="3"/>
  <c r="E51" i="3"/>
  <c r="E36" i="3"/>
  <c r="E29" i="3"/>
  <c r="E23" i="3"/>
  <c r="E42" i="3"/>
  <c r="E62" i="3"/>
  <c r="E63" i="3"/>
  <c r="E15" i="3"/>
  <c r="E16" i="3"/>
  <c r="J54" i="3"/>
  <c r="J61" i="3"/>
  <c r="J72" i="3"/>
  <c r="J20" i="3"/>
  <c r="J31" i="3"/>
  <c r="J12" i="3"/>
  <c r="J19" i="3"/>
  <c r="J25" i="3"/>
  <c r="J56" i="3"/>
  <c r="J24" i="3"/>
  <c r="J43" i="3"/>
  <c r="J26" i="3"/>
  <c r="J14" i="3"/>
  <c r="J27" i="3"/>
  <c r="J30" i="3"/>
  <c r="J70" i="3"/>
  <c r="J69" i="3"/>
  <c r="J66" i="3"/>
  <c r="J17" i="3"/>
  <c r="J53" i="3"/>
  <c r="J41" i="3"/>
  <c r="J32" i="3"/>
  <c r="J28" i="3"/>
  <c r="J71" i="3"/>
  <c r="J73" i="3"/>
  <c r="J74" i="3"/>
  <c r="J37" i="3"/>
  <c r="J39" i="3"/>
  <c r="J18" i="3"/>
  <c r="J13" i="3"/>
  <c r="J58" i="3"/>
  <c r="J55" i="3"/>
  <c r="J44" i="3"/>
  <c r="J10" i="3"/>
  <c r="J67" i="3"/>
  <c r="J40" i="3"/>
  <c r="J35" i="3"/>
  <c r="J8" i="3"/>
  <c r="J52" i="3"/>
  <c r="J9" i="3"/>
  <c r="J68" i="3"/>
  <c r="J22" i="3"/>
  <c r="J21" i="3"/>
  <c r="J7" i="3"/>
  <c r="J11" i="3"/>
  <c r="J47" i="3"/>
  <c r="J49" i="3"/>
  <c r="J50" i="3"/>
  <c r="J34" i="3"/>
  <c r="J38" i="3"/>
  <c r="J57" i="3"/>
  <c r="J33" i="3"/>
  <c r="J45" i="3"/>
  <c r="J60" i="3"/>
  <c r="J65" i="3"/>
  <c r="J59" i="3"/>
  <c r="J64" i="3"/>
  <c r="J48" i="3"/>
  <c r="J46" i="3"/>
  <c r="J51" i="3"/>
  <c r="J36" i="3"/>
  <c r="J29" i="3"/>
  <c r="J23" i="3"/>
  <c r="J42" i="3"/>
  <c r="J62" i="3"/>
  <c r="J63" i="3"/>
  <c r="J15" i="3"/>
  <c r="J16" i="3"/>
  <c r="O54" i="3"/>
  <c r="O61" i="3"/>
  <c r="O72" i="3"/>
  <c r="O20" i="3"/>
  <c r="O31" i="3"/>
  <c r="O12" i="3"/>
  <c r="O19" i="3"/>
  <c r="O25" i="3"/>
  <c r="O56" i="3"/>
  <c r="O24" i="3"/>
  <c r="O43" i="3"/>
  <c r="O26" i="3"/>
  <c r="O14" i="3"/>
  <c r="O27" i="3"/>
  <c r="O30" i="3"/>
  <c r="O70" i="3"/>
  <c r="O69" i="3"/>
  <c r="O66" i="3"/>
  <c r="O17" i="3"/>
  <c r="O53" i="3"/>
  <c r="O41" i="3"/>
  <c r="O32" i="3"/>
  <c r="O28" i="3"/>
  <c r="O71" i="3"/>
  <c r="O73" i="3"/>
  <c r="O74" i="3"/>
  <c r="O37" i="3"/>
  <c r="O39" i="3"/>
  <c r="O18" i="3"/>
  <c r="O13" i="3"/>
  <c r="O58" i="3"/>
  <c r="O55" i="3"/>
  <c r="O44" i="3"/>
  <c r="O10" i="3"/>
  <c r="O67" i="3"/>
  <c r="O40" i="3"/>
  <c r="O35" i="3"/>
  <c r="O8" i="3"/>
  <c r="O52" i="3"/>
  <c r="O9" i="3"/>
  <c r="O68" i="3"/>
  <c r="O22" i="3"/>
  <c r="O21" i="3"/>
  <c r="O7" i="3"/>
  <c r="O11" i="3"/>
  <c r="O47" i="3"/>
  <c r="O49" i="3"/>
  <c r="O50" i="3"/>
  <c r="O34" i="3"/>
  <c r="O38" i="3"/>
  <c r="O57" i="3"/>
  <c r="O33" i="3"/>
  <c r="O45" i="3"/>
  <c r="O60" i="3"/>
  <c r="O65" i="3"/>
  <c r="O59" i="3"/>
  <c r="O64" i="3"/>
  <c r="O48" i="3"/>
  <c r="O46" i="3"/>
  <c r="O51" i="3"/>
  <c r="O36" i="3"/>
  <c r="O29" i="3"/>
  <c r="O23" i="3"/>
  <c r="O42" i="3"/>
  <c r="O62" i="3"/>
  <c r="O63" i="3"/>
  <c r="O15" i="3"/>
  <c r="O16" i="3"/>
  <c r="Q54" i="3"/>
  <c r="R54" i="3"/>
  <c r="S54" i="3"/>
  <c r="Q61" i="3"/>
  <c r="R61" i="3"/>
  <c r="S61" i="3"/>
  <c r="S72" i="3"/>
  <c r="R72" i="3"/>
  <c r="Q72" i="3"/>
  <c r="Q20" i="3"/>
  <c r="R20" i="3"/>
  <c r="S20" i="3"/>
  <c r="S31" i="3"/>
  <c r="R31" i="3"/>
  <c r="Q31" i="3"/>
  <c r="Q12" i="3"/>
  <c r="R12" i="3"/>
  <c r="S12" i="3"/>
  <c r="S19" i="3"/>
  <c r="R19" i="3"/>
  <c r="Q19" i="3"/>
  <c r="Q25" i="3"/>
  <c r="R25" i="3"/>
  <c r="S25" i="3"/>
  <c r="S56" i="3"/>
  <c r="R56" i="3"/>
  <c r="Q56" i="3"/>
  <c r="Q24" i="3"/>
  <c r="R24" i="3"/>
  <c r="S24" i="3"/>
  <c r="S43" i="3"/>
  <c r="R43" i="3"/>
  <c r="Q43" i="3"/>
  <c r="Q26" i="3"/>
  <c r="R26" i="3"/>
  <c r="S26" i="3"/>
  <c r="S14" i="3"/>
  <c r="R14" i="3"/>
  <c r="Q14" i="3"/>
  <c r="Q27" i="3"/>
  <c r="R27" i="3"/>
  <c r="S27" i="3"/>
  <c r="S30" i="3"/>
  <c r="R30" i="3"/>
  <c r="Q30" i="3"/>
  <c r="Q70" i="3"/>
  <c r="R70" i="3"/>
  <c r="S70" i="3"/>
  <c r="Q69" i="3"/>
  <c r="S69" i="3"/>
  <c r="R69" i="3"/>
  <c r="Q66" i="3"/>
  <c r="R66" i="3"/>
  <c r="S66" i="3"/>
  <c r="S17" i="3"/>
  <c r="R17" i="3"/>
  <c r="Q17" i="3"/>
  <c r="Q53" i="3"/>
  <c r="R53" i="3"/>
  <c r="S53" i="3"/>
  <c r="S41" i="3"/>
  <c r="R41" i="3"/>
  <c r="Q41" i="3"/>
  <c r="Q32" i="3"/>
  <c r="R32" i="3"/>
  <c r="S32" i="3"/>
  <c r="S28" i="3"/>
  <c r="R28" i="3"/>
  <c r="Q28" i="3"/>
  <c r="Q71" i="3"/>
  <c r="R71" i="3"/>
  <c r="S71" i="3"/>
  <c r="S73" i="3"/>
  <c r="R73" i="3"/>
  <c r="Q73" i="3"/>
  <c r="Q74" i="3"/>
  <c r="R74" i="3"/>
  <c r="S74" i="3"/>
  <c r="S37" i="3"/>
  <c r="R37" i="3"/>
  <c r="Q37" i="3"/>
  <c r="Q39" i="3"/>
  <c r="R39" i="3"/>
  <c r="S39" i="3"/>
  <c r="S18" i="3"/>
  <c r="R18" i="3"/>
  <c r="Q18" i="3"/>
  <c r="Q13" i="3"/>
  <c r="R13" i="3"/>
  <c r="S13" i="3"/>
  <c r="Q58" i="3"/>
  <c r="R58" i="3"/>
  <c r="S58" i="3"/>
  <c r="S55" i="3"/>
  <c r="R55" i="3"/>
  <c r="Q55" i="3"/>
  <c r="Q44" i="3"/>
  <c r="R44" i="3"/>
  <c r="S44" i="3"/>
  <c r="Q10" i="3"/>
  <c r="R10" i="3"/>
  <c r="S10" i="3"/>
  <c r="Q67" i="3"/>
  <c r="R67" i="3"/>
  <c r="S67" i="3"/>
  <c r="Q40" i="3"/>
  <c r="R40" i="3"/>
  <c r="S40" i="3"/>
  <c r="S35" i="3"/>
  <c r="R35" i="3"/>
  <c r="Q35" i="3"/>
  <c r="Q8" i="3"/>
  <c r="R8" i="3"/>
  <c r="S8" i="3"/>
  <c r="S52" i="3"/>
  <c r="R52" i="3"/>
  <c r="Q52" i="3"/>
  <c r="Q9" i="3"/>
  <c r="R9" i="3"/>
  <c r="S9" i="3"/>
  <c r="S68" i="3"/>
  <c r="R68" i="3"/>
  <c r="Q68" i="3"/>
  <c r="Q22" i="3"/>
  <c r="R22" i="3"/>
  <c r="S22" i="3"/>
  <c r="Q21" i="3"/>
  <c r="R21" i="3"/>
  <c r="S21" i="3"/>
  <c r="Q7" i="3"/>
  <c r="R7" i="3"/>
  <c r="S7" i="3"/>
  <c r="S11" i="3"/>
  <c r="R11" i="3"/>
  <c r="Q11" i="3"/>
  <c r="Q47" i="3"/>
  <c r="R47" i="3"/>
  <c r="S47" i="3"/>
  <c r="S49" i="3"/>
  <c r="R49" i="3"/>
  <c r="Q49" i="3"/>
  <c r="Q50" i="3"/>
  <c r="R50" i="3"/>
  <c r="S50" i="3"/>
  <c r="Q34" i="3"/>
  <c r="R34" i="3"/>
  <c r="S34" i="3"/>
  <c r="S38" i="3"/>
  <c r="R38" i="3"/>
  <c r="Q38" i="3"/>
  <c r="Q57" i="3"/>
  <c r="R57" i="3"/>
  <c r="S57" i="3"/>
  <c r="S33" i="3"/>
  <c r="R33" i="3"/>
  <c r="Q33" i="3"/>
  <c r="Q45" i="3"/>
  <c r="R45" i="3"/>
  <c r="S45" i="3"/>
  <c r="S60" i="3"/>
  <c r="R60" i="3"/>
  <c r="Q60" i="3"/>
  <c r="Q65" i="3"/>
  <c r="R65" i="3"/>
  <c r="S65" i="3"/>
  <c r="S59" i="3"/>
  <c r="R59" i="3"/>
  <c r="Q59" i="3"/>
  <c r="Q64" i="3"/>
  <c r="R64" i="3"/>
  <c r="S64" i="3"/>
  <c r="S48" i="3"/>
  <c r="R48" i="3"/>
  <c r="Q48" i="3"/>
  <c r="Q46" i="3"/>
  <c r="R46" i="3"/>
  <c r="S46" i="3"/>
  <c r="S51" i="3"/>
  <c r="R51" i="3"/>
  <c r="Q51" i="3"/>
  <c r="Q36" i="3"/>
  <c r="R36" i="3"/>
  <c r="S36" i="3"/>
  <c r="S29" i="3"/>
  <c r="R29" i="3"/>
  <c r="Q29" i="3"/>
  <c r="Q23" i="3"/>
  <c r="R23" i="3"/>
  <c r="S23" i="3"/>
  <c r="S42" i="3"/>
  <c r="R42" i="3"/>
  <c r="Q42" i="3"/>
  <c r="Q62" i="3"/>
  <c r="R62" i="3"/>
  <c r="S62" i="3"/>
  <c r="S63" i="3"/>
  <c r="R63" i="3"/>
  <c r="Q63" i="3"/>
  <c r="Q15" i="3"/>
  <c r="R15" i="3"/>
  <c r="S15" i="3"/>
  <c r="S16" i="3"/>
  <c r="R16" i="3"/>
  <c r="Q16" i="3"/>
  <c r="E45" i="4"/>
  <c r="E33" i="4"/>
  <c r="E43" i="4"/>
  <c r="E21" i="4"/>
  <c r="E56" i="4"/>
  <c r="E23" i="4"/>
  <c r="E34" i="4"/>
  <c r="E26" i="4"/>
  <c r="E14" i="4"/>
  <c r="E53" i="4"/>
  <c r="E32" i="4"/>
  <c r="E28" i="4"/>
  <c r="E27" i="4"/>
  <c r="E52" i="4"/>
  <c r="E36" i="4"/>
  <c r="E47" i="4"/>
  <c r="E29" i="4"/>
  <c r="E40" i="4"/>
  <c r="E6" i="4"/>
  <c r="E19" i="4"/>
  <c r="E54" i="4"/>
  <c r="E57" i="4"/>
  <c r="E49" i="4"/>
  <c r="E42" i="4"/>
  <c r="E44" i="4"/>
  <c r="E24" i="4"/>
  <c r="E46" i="4"/>
  <c r="E17" i="4"/>
  <c r="E10" i="4"/>
  <c r="E18" i="4"/>
  <c r="E3" i="4"/>
  <c r="E48" i="4"/>
  <c r="E20" i="4"/>
  <c r="E38" i="4"/>
  <c r="E50" i="4"/>
  <c r="E7" i="4"/>
  <c r="E35" i="4"/>
  <c r="E31" i="4"/>
  <c r="E11" i="4"/>
  <c r="E22" i="4"/>
  <c r="E8" i="4"/>
  <c r="E41" i="4"/>
  <c r="E15" i="4"/>
  <c r="E30" i="4"/>
  <c r="E39" i="4"/>
  <c r="E16" i="4"/>
  <c r="E51" i="4"/>
  <c r="E55" i="4"/>
  <c r="E12" i="4"/>
  <c r="E13" i="4"/>
  <c r="E9" i="4"/>
  <c r="E4" i="4"/>
  <c r="E5" i="4"/>
  <c r="E25" i="4"/>
  <c r="E37" i="4"/>
  <c r="J45" i="4"/>
  <c r="J33" i="4"/>
  <c r="J43" i="4"/>
  <c r="J21" i="4"/>
  <c r="J56" i="4"/>
  <c r="J23" i="4"/>
  <c r="J34" i="4"/>
  <c r="J26" i="4"/>
  <c r="J14" i="4"/>
  <c r="J53" i="4"/>
  <c r="J32" i="4"/>
  <c r="J28" i="4"/>
  <c r="J27" i="4"/>
  <c r="J52" i="4"/>
  <c r="J36" i="4"/>
  <c r="J47" i="4"/>
  <c r="J29" i="4"/>
  <c r="J40" i="4"/>
  <c r="J6" i="4"/>
  <c r="J19" i="4"/>
  <c r="J54" i="4"/>
  <c r="J57" i="4"/>
  <c r="J49" i="4"/>
  <c r="J42" i="4"/>
  <c r="J44" i="4"/>
  <c r="J24" i="4"/>
  <c r="J46" i="4"/>
  <c r="J17" i="4"/>
  <c r="J10" i="4"/>
  <c r="J18" i="4"/>
  <c r="J3" i="4"/>
  <c r="J48" i="4"/>
  <c r="J20" i="4"/>
  <c r="J38" i="4"/>
  <c r="J50" i="4"/>
  <c r="J7" i="4"/>
  <c r="J35" i="4"/>
  <c r="J31" i="4"/>
  <c r="J11" i="4"/>
  <c r="J22" i="4"/>
  <c r="J8" i="4"/>
  <c r="J41" i="4"/>
  <c r="J15" i="4"/>
  <c r="J30" i="4"/>
  <c r="J39" i="4"/>
  <c r="J16" i="4"/>
  <c r="J51" i="4"/>
  <c r="J55" i="4"/>
  <c r="J12" i="4"/>
  <c r="J13" i="4"/>
  <c r="J9" i="4"/>
  <c r="J4" i="4"/>
  <c r="J5" i="4"/>
  <c r="J25" i="4"/>
  <c r="J37" i="4"/>
  <c r="O45" i="4"/>
  <c r="O33" i="4"/>
  <c r="O43" i="4"/>
  <c r="O21" i="4"/>
  <c r="O56" i="4"/>
  <c r="O23" i="4"/>
  <c r="O34" i="4"/>
  <c r="O26" i="4"/>
  <c r="O14" i="4"/>
  <c r="O53" i="4"/>
  <c r="O32" i="4"/>
  <c r="O28" i="4"/>
  <c r="O27" i="4"/>
  <c r="O52" i="4"/>
  <c r="O36" i="4"/>
  <c r="O47" i="4"/>
  <c r="O29" i="4"/>
  <c r="O40" i="4"/>
  <c r="O6" i="4"/>
  <c r="O19" i="4"/>
  <c r="O54" i="4"/>
  <c r="O57" i="4"/>
  <c r="O49" i="4"/>
  <c r="O42" i="4"/>
  <c r="O44" i="4"/>
  <c r="O24" i="4"/>
  <c r="O46" i="4"/>
  <c r="O17" i="4"/>
  <c r="O10" i="4"/>
  <c r="O18" i="4"/>
  <c r="O3" i="4"/>
  <c r="O48" i="4"/>
  <c r="O20" i="4"/>
  <c r="O38" i="4"/>
  <c r="O50" i="4"/>
  <c r="O7" i="4"/>
  <c r="O35" i="4"/>
  <c r="O31" i="4"/>
  <c r="O11" i="4"/>
  <c r="O22" i="4"/>
  <c r="O8" i="4"/>
  <c r="O41" i="4"/>
  <c r="O15" i="4"/>
  <c r="O30" i="4"/>
  <c r="O39" i="4"/>
  <c r="O16" i="4"/>
  <c r="O51" i="4"/>
  <c r="O55" i="4"/>
  <c r="O12" i="4"/>
  <c r="O13" i="4"/>
  <c r="O9" i="4"/>
  <c r="O4" i="4"/>
  <c r="O5" i="4"/>
  <c r="O25" i="4"/>
  <c r="O37" i="4"/>
  <c r="Q45" i="4"/>
  <c r="R45" i="4"/>
  <c r="S45" i="4"/>
  <c r="Q33" i="4"/>
  <c r="R33" i="4"/>
  <c r="S33" i="4"/>
  <c r="Q43" i="4"/>
  <c r="R43" i="4"/>
  <c r="S43" i="4"/>
  <c r="Q21" i="4"/>
  <c r="R21" i="4"/>
  <c r="S21" i="4"/>
  <c r="Q56" i="4"/>
  <c r="R56" i="4"/>
  <c r="S56" i="4"/>
  <c r="Q23" i="4"/>
  <c r="R23" i="4"/>
  <c r="S23" i="4"/>
  <c r="Q34" i="4"/>
  <c r="R34" i="4"/>
  <c r="S34" i="4"/>
  <c r="Q26" i="4"/>
  <c r="R26" i="4"/>
  <c r="S26" i="4"/>
  <c r="Q14" i="4"/>
  <c r="R14" i="4"/>
  <c r="S14" i="4"/>
  <c r="Q53" i="4"/>
  <c r="R53" i="4"/>
  <c r="S53" i="4"/>
  <c r="Q32" i="4"/>
  <c r="R32" i="4"/>
  <c r="S32" i="4"/>
  <c r="Q28" i="4"/>
  <c r="R28" i="4"/>
  <c r="S28" i="4"/>
  <c r="Q27" i="4"/>
  <c r="R27" i="4"/>
  <c r="S27" i="4"/>
  <c r="Q52" i="4"/>
  <c r="R52" i="4"/>
  <c r="S52" i="4"/>
  <c r="Q36" i="4"/>
  <c r="R36" i="4"/>
  <c r="S36" i="4"/>
  <c r="Q47" i="4"/>
  <c r="R47" i="4"/>
  <c r="S47" i="4"/>
  <c r="Q29" i="4"/>
  <c r="R29" i="4"/>
  <c r="S29" i="4"/>
  <c r="Q40" i="4"/>
  <c r="R40" i="4"/>
  <c r="S40" i="4"/>
  <c r="Q6" i="4"/>
  <c r="R6" i="4"/>
  <c r="S6" i="4"/>
  <c r="Q19" i="4"/>
  <c r="R19" i="4"/>
  <c r="S19" i="4"/>
  <c r="Q54" i="4"/>
  <c r="R54" i="4"/>
  <c r="S54" i="4"/>
  <c r="Q57" i="4"/>
  <c r="R57" i="4"/>
  <c r="S57" i="4"/>
  <c r="Q49" i="4"/>
  <c r="R49" i="4"/>
  <c r="S49" i="4"/>
  <c r="Q42" i="4"/>
  <c r="R42" i="4"/>
  <c r="S42" i="4"/>
  <c r="Q44" i="4"/>
  <c r="R44" i="4"/>
  <c r="S44" i="4"/>
  <c r="Q24" i="4"/>
  <c r="R24" i="4"/>
  <c r="S24" i="4"/>
  <c r="Q46" i="4"/>
  <c r="R46" i="4"/>
  <c r="S46" i="4"/>
  <c r="Q17" i="4"/>
  <c r="R17" i="4"/>
  <c r="S17" i="4"/>
  <c r="Q10" i="4"/>
  <c r="R10" i="4"/>
  <c r="S10" i="4"/>
  <c r="Q18" i="4"/>
  <c r="R18" i="4"/>
  <c r="S18" i="4"/>
  <c r="Q3" i="4"/>
  <c r="R3" i="4"/>
  <c r="S3" i="4"/>
  <c r="Q48" i="4"/>
  <c r="R48" i="4"/>
  <c r="S48" i="4"/>
  <c r="Q20" i="4"/>
  <c r="R20" i="4"/>
  <c r="S20" i="4"/>
  <c r="Q38" i="4"/>
  <c r="R38" i="4"/>
  <c r="S38" i="4"/>
  <c r="Q50" i="4"/>
  <c r="R50" i="4"/>
  <c r="S50" i="4"/>
  <c r="Q7" i="4"/>
  <c r="R7" i="4"/>
  <c r="S7" i="4"/>
  <c r="Q35" i="4"/>
  <c r="R35" i="4"/>
  <c r="S35" i="4"/>
  <c r="Q31" i="4"/>
  <c r="R31" i="4"/>
  <c r="S31" i="4"/>
  <c r="Q11" i="4"/>
  <c r="R11" i="4"/>
  <c r="S11" i="4"/>
  <c r="Q22" i="4"/>
  <c r="R22" i="4"/>
  <c r="S22" i="4"/>
  <c r="Q8" i="4"/>
  <c r="R8" i="4"/>
  <c r="S8" i="4"/>
  <c r="Q41" i="4"/>
  <c r="R41" i="4"/>
  <c r="S41" i="4"/>
  <c r="S15" i="4"/>
  <c r="R15" i="4"/>
  <c r="Q15" i="4"/>
  <c r="Q30" i="4"/>
  <c r="R30" i="4"/>
  <c r="S30" i="4"/>
  <c r="Q39" i="4"/>
  <c r="R39" i="4"/>
  <c r="S39" i="4"/>
  <c r="Q16" i="4"/>
  <c r="R16" i="4"/>
  <c r="S16" i="4"/>
  <c r="Q51" i="4"/>
  <c r="R51" i="4"/>
  <c r="S51" i="4"/>
  <c r="Q55" i="4"/>
  <c r="R55" i="4"/>
  <c r="S55" i="4"/>
  <c r="Q12" i="4"/>
  <c r="R12" i="4"/>
  <c r="S12" i="4"/>
  <c r="Q13" i="4"/>
  <c r="R13" i="4"/>
  <c r="S13" i="4"/>
  <c r="Q9" i="4"/>
  <c r="R9" i="4"/>
  <c r="S9" i="4"/>
  <c r="Q4" i="4"/>
  <c r="R4" i="4"/>
  <c r="S4" i="4"/>
  <c r="Q5" i="4"/>
  <c r="R5" i="4"/>
  <c r="S5" i="4"/>
  <c r="Q25" i="4"/>
  <c r="R25" i="4"/>
  <c r="S25" i="4"/>
  <c r="Q37" i="4"/>
  <c r="R37" i="4"/>
  <c r="S37" i="4"/>
  <c r="K9" i="4" l="1"/>
  <c r="F29" i="4"/>
  <c r="K25" i="1"/>
  <c r="T26" i="4"/>
  <c r="K3" i="1"/>
  <c r="K35" i="4"/>
  <c r="K17" i="4"/>
  <c r="K49" i="4"/>
  <c r="F11" i="4"/>
  <c r="T20" i="1"/>
  <c r="T3" i="1"/>
  <c r="T6" i="1"/>
  <c r="T33" i="1"/>
  <c r="T25" i="1"/>
  <c r="T34" i="1"/>
  <c r="T40" i="1"/>
  <c r="T9" i="4"/>
  <c r="F44" i="4"/>
  <c r="T47" i="4"/>
  <c r="T14" i="4"/>
  <c r="T56" i="4"/>
  <c r="P3" i="4"/>
  <c r="F38" i="1"/>
  <c r="F36" i="1"/>
  <c r="T41" i="4"/>
  <c r="K16" i="4"/>
  <c r="K13" i="1"/>
  <c r="F21" i="1"/>
  <c r="P41" i="1"/>
  <c r="P30" i="1"/>
  <c r="K33" i="1"/>
  <c r="F13" i="4"/>
  <c r="F52" i="4"/>
  <c r="T30" i="4"/>
  <c r="T48" i="4"/>
  <c r="K28" i="4"/>
  <c r="T44" i="4"/>
  <c r="T19" i="4"/>
  <c r="T36" i="4"/>
  <c r="F34" i="4"/>
  <c r="K6" i="1"/>
  <c r="F12" i="1"/>
  <c r="P43" i="1"/>
  <c r="P39" i="1"/>
  <c r="P12" i="1"/>
  <c r="P21" i="1"/>
  <c r="K10" i="1"/>
  <c r="K11" i="1"/>
  <c r="K31" i="1"/>
  <c r="K8" i="1"/>
  <c r="F27" i="1"/>
  <c r="F28" i="1"/>
  <c r="F24" i="1"/>
  <c r="F35" i="1"/>
  <c r="F17" i="1"/>
  <c r="T8" i="4"/>
  <c r="K21" i="4"/>
  <c r="K8" i="4"/>
  <c r="K38" i="4"/>
  <c r="K53" i="4"/>
  <c r="F37" i="4"/>
  <c r="F6" i="4"/>
  <c r="F56" i="4"/>
  <c r="T10" i="1"/>
  <c r="T11" i="1"/>
  <c r="T7" i="1"/>
  <c r="T31" i="1"/>
  <c r="T8" i="1"/>
  <c r="P5" i="1"/>
  <c r="P9" i="1"/>
  <c r="P29" i="1"/>
  <c r="P15" i="1"/>
  <c r="K32" i="1"/>
  <c r="K22" i="1"/>
  <c r="K14" i="1"/>
  <c r="F44" i="1"/>
  <c r="F19" i="1"/>
  <c r="T5" i="4"/>
  <c r="T37" i="4"/>
  <c r="T54" i="4"/>
  <c r="P13" i="4"/>
  <c r="F51" i="4"/>
  <c r="F50" i="4"/>
  <c r="F10" i="4"/>
  <c r="F21" i="4"/>
  <c r="K20" i="1"/>
  <c r="T53" i="4"/>
  <c r="T23" i="4"/>
  <c r="K14" i="4"/>
  <c r="T4" i="4"/>
  <c r="T55" i="4"/>
  <c r="T15" i="4"/>
  <c r="T7" i="4"/>
  <c r="T18" i="4"/>
  <c r="T52" i="4"/>
  <c r="T17" i="4"/>
  <c r="F35" i="4"/>
  <c r="T22" i="4"/>
  <c r="T20" i="4"/>
  <c r="T46" i="4"/>
  <c r="T57" i="4"/>
  <c r="T40" i="4"/>
  <c r="T28" i="4"/>
  <c r="T33" i="4"/>
  <c r="K54" i="4"/>
  <c r="P49" i="4"/>
  <c r="P13" i="1"/>
  <c r="K26" i="1"/>
  <c r="K39" i="1"/>
  <c r="K24" i="1"/>
  <c r="K12" i="1"/>
  <c r="K21" i="1"/>
  <c r="F10" i="1"/>
  <c r="F11" i="1"/>
  <c r="F31" i="1"/>
  <c r="F8" i="1"/>
  <c r="F25" i="4"/>
  <c r="K6" i="4"/>
  <c r="T16" i="4"/>
  <c r="T13" i="4"/>
  <c r="T50" i="4"/>
  <c r="T29" i="4"/>
  <c r="T27" i="4"/>
  <c r="P4" i="4"/>
  <c r="K44" i="4"/>
  <c r="K40" i="4"/>
  <c r="T26" i="1"/>
  <c r="T39" i="1"/>
  <c r="T4" i="1"/>
  <c r="T12" i="1"/>
  <c r="T21" i="1"/>
  <c r="P20" i="1"/>
  <c r="F32" i="1"/>
  <c r="K38" i="1"/>
  <c r="P3" i="1"/>
  <c r="K36" i="1"/>
  <c r="P6" i="1"/>
  <c r="F22" i="1"/>
  <c r="P33" i="1"/>
  <c r="F14" i="1"/>
  <c r="P25" i="1"/>
  <c r="K18" i="1"/>
  <c r="T25" i="4"/>
  <c r="T6" i="4"/>
  <c r="F9" i="4"/>
  <c r="K3" i="4"/>
  <c r="K56" i="4"/>
  <c r="T27" i="1"/>
  <c r="T28" i="1"/>
  <c r="T24" i="1"/>
  <c r="T35" i="1"/>
  <c r="T17" i="1"/>
  <c r="P26" i="1"/>
  <c r="F20" i="1"/>
  <c r="K41" i="1"/>
  <c r="F3" i="1"/>
  <c r="F6" i="1"/>
  <c r="F33" i="1"/>
  <c r="K30" i="1"/>
  <c r="P4" i="1"/>
  <c r="F25" i="1"/>
  <c r="F13" i="1"/>
  <c r="K43" i="1"/>
  <c r="K16" i="1"/>
  <c r="K23" i="1"/>
  <c r="K37" i="1"/>
  <c r="K42" i="1"/>
  <c r="T39" i="4"/>
  <c r="T10" i="4"/>
  <c r="K30" i="4"/>
  <c r="F32" i="4"/>
  <c r="T12" i="4"/>
  <c r="T38" i="4"/>
  <c r="T3" i="4"/>
  <c r="T34" i="4"/>
  <c r="F30" i="4"/>
  <c r="F3" i="4"/>
  <c r="K19" i="4"/>
  <c r="K36" i="4"/>
  <c r="T45" i="4"/>
  <c r="F45" i="4"/>
  <c r="F16" i="4"/>
  <c r="F8" i="4"/>
  <c r="F38" i="4"/>
  <c r="F54" i="4"/>
  <c r="F43" i="4"/>
  <c r="T5" i="1"/>
  <c r="T9" i="1"/>
  <c r="T29" i="1"/>
  <c r="T15" i="1"/>
  <c r="T43" i="1"/>
  <c r="T23" i="1"/>
  <c r="T42" i="1"/>
  <c r="P10" i="1"/>
  <c r="F41" i="1"/>
  <c r="P11" i="1"/>
  <c r="P7" i="1"/>
  <c r="P31" i="1"/>
  <c r="F30" i="1"/>
  <c r="K4" i="1"/>
  <c r="P8" i="1"/>
  <c r="U8" i="1" s="1"/>
  <c r="K35" i="1"/>
  <c r="F43" i="1"/>
  <c r="F16" i="1"/>
  <c r="F23" i="1"/>
  <c r="F37" i="1"/>
  <c r="K40" i="1"/>
  <c r="F42" i="1"/>
  <c r="T32" i="4"/>
  <c r="K7" i="4"/>
  <c r="T51" i="4"/>
  <c r="T11" i="4"/>
  <c r="T24" i="4"/>
  <c r="T42" i="4"/>
  <c r="T21" i="4"/>
  <c r="P37" i="4"/>
  <c r="P22" i="4"/>
  <c r="K18" i="4"/>
  <c r="F17" i="4"/>
  <c r="F19" i="4"/>
  <c r="F36" i="4"/>
  <c r="F53" i="4"/>
  <c r="K13" i="4"/>
  <c r="K11" i="4"/>
  <c r="K52" i="4"/>
  <c r="K33" i="4"/>
  <c r="T32" i="1"/>
  <c r="T22" i="1"/>
  <c r="T14" i="1"/>
  <c r="F26" i="1"/>
  <c r="P27" i="1"/>
  <c r="P28" i="1"/>
  <c r="K7" i="1"/>
  <c r="F39" i="1"/>
  <c r="P24" i="1"/>
  <c r="F4" i="1"/>
  <c r="K17" i="1"/>
  <c r="K34" i="1"/>
  <c r="F40" i="1"/>
  <c r="T35" i="4"/>
  <c r="F41" i="4"/>
  <c r="K48" i="4"/>
  <c r="K46" i="4"/>
  <c r="P11" i="4"/>
  <c r="P55" i="4"/>
  <c r="P21" i="4"/>
  <c r="K15" i="4"/>
  <c r="K31" i="4"/>
  <c r="K42" i="4"/>
  <c r="K27" i="4"/>
  <c r="K34" i="4"/>
  <c r="T38" i="1"/>
  <c r="T36" i="1"/>
  <c r="T44" i="1"/>
  <c r="T19" i="1"/>
  <c r="K27" i="1"/>
  <c r="K28" i="1"/>
  <c r="F7" i="1"/>
  <c r="P44" i="1"/>
  <c r="F34" i="1"/>
  <c r="P35" i="1"/>
  <c r="P18" i="1"/>
  <c r="F24" i="4"/>
  <c r="K5" i="1"/>
  <c r="P32" i="1"/>
  <c r="K9" i="1"/>
  <c r="K29" i="1"/>
  <c r="P22" i="1"/>
  <c r="K15" i="1"/>
  <c r="P14" i="1"/>
  <c r="K44" i="1"/>
  <c r="K19" i="1"/>
  <c r="F48" i="4"/>
  <c r="F49" i="4"/>
  <c r="T31" i="4"/>
  <c r="T49" i="4"/>
  <c r="T43" i="4"/>
  <c r="K5" i="4"/>
  <c r="K55" i="4"/>
  <c r="K57" i="4"/>
  <c r="F12" i="4"/>
  <c r="F15" i="4"/>
  <c r="F31" i="4"/>
  <c r="F42" i="4"/>
  <c r="F27" i="4"/>
  <c r="T41" i="1"/>
  <c r="T30" i="1"/>
  <c r="T13" i="1"/>
  <c r="T16" i="1"/>
  <c r="T37" i="1"/>
  <c r="F5" i="1"/>
  <c r="P38" i="1"/>
  <c r="F9" i="1"/>
  <c r="P36" i="1"/>
  <c r="F29" i="1"/>
  <c r="F15" i="1"/>
  <c r="T18" i="1"/>
  <c r="F18" i="1"/>
  <c r="P39" i="4"/>
  <c r="P20" i="4"/>
  <c r="P47" i="4"/>
  <c r="P35" i="4"/>
  <c r="P17" i="4"/>
  <c r="P6" i="4"/>
  <c r="P9" i="4"/>
  <c r="P30" i="4"/>
  <c r="P48" i="4"/>
  <c r="P44" i="4"/>
  <c r="P19" i="4"/>
  <c r="P36" i="4"/>
  <c r="P5" i="4"/>
  <c r="P8" i="4"/>
  <c r="P54" i="4"/>
  <c r="P52" i="4"/>
  <c r="P18" i="4"/>
  <c r="P40" i="4"/>
  <c r="P33" i="4"/>
  <c r="P7" i="4"/>
  <c r="P32" i="4"/>
  <c r="P29" i="4"/>
  <c r="P24" i="4"/>
  <c r="P10" i="4"/>
  <c r="P50" i="4"/>
  <c r="P41" i="4"/>
  <c r="P51" i="4"/>
  <c r="P25" i="4"/>
  <c r="P23" i="4"/>
  <c r="P27" i="4"/>
  <c r="P42" i="4"/>
  <c r="P31" i="4"/>
  <c r="P15" i="4"/>
  <c r="P12" i="4"/>
  <c r="P46" i="4"/>
  <c r="P57" i="4"/>
  <c r="P28" i="4"/>
  <c r="P56" i="4"/>
  <c r="P16" i="4"/>
  <c r="P38" i="4"/>
  <c r="K4" i="4"/>
  <c r="F55" i="4"/>
  <c r="K39" i="4"/>
  <c r="K22" i="4"/>
  <c r="F7" i="4"/>
  <c r="K20" i="4"/>
  <c r="F18" i="4"/>
  <c r="F46" i="4"/>
  <c r="F57" i="4"/>
  <c r="F40" i="4"/>
  <c r="K47" i="4"/>
  <c r="F28" i="4"/>
  <c r="F14" i="4"/>
  <c r="K43" i="4"/>
  <c r="P43" i="4"/>
  <c r="P34" i="4"/>
  <c r="P53" i="4"/>
  <c r="K45" i="4"/>
  <c r="F4" i="4"/>
  <c r="K12" i="4"/>
  <c r="F39" i="4"/>
  <c r="F22" i="4"/>
  <c r="F20" i="4"/>
  <c r="F47" i="4"/>
  <c r="K26" i="4"/>
  <c r="K23" i="4"/>
  <c r="F33" i="4"/>
  <c r="P26" i="4"/>
  <c r="K25" i="4"/>
  <c r="K51" i="4"/>
  <c r="K41" i="4"/>
  <c r="K50" i="4"/>
  <c r="K10" i="4"/>
  <c r="K24" i="4"/>
  <c r="K29" i="4"/>
  <c r="K32" i="4"/>
  <c r="F26" i="4"/>
  <c r="F23" i="4"/>
  <c r="K37" i="4"/>
  <c r="F5" i="4"/>
  <c r="P14" i="4"/>
  <c r="P45" i="4"/>
  <c r="P17" i="1"/>
  <c r="P34" i="1"/>
  <c r="P40" i="1"/>
  <c r="T23" i="3"/>
  <c r="P16" i="1"/>
  <c r="P19" i="1"/>
  <c r="P23" i="1"/>
  <c r="P37" i="1"/>
  <c r="P42" i="1"/>
  <c r="T65" i="3"/>
  <c r="T11" i="3"/>
  <c r="T22" i="3"/>
  <c r="T52" i="3"/>
  <c r="T10" i="3"/>
  <c r="T19" i="3"/>
  <c r="T61" i="3"/>
  <c r="T39" i="3"/>
  <c r="T16" i="3"/>
  <c r="T46" i="3"/>
  <c r="T57" i="3"/>
  <c r="T50" i="3"/>
  <c r="T8" i="3"/>
  <c r="T71" i="3"/>
  <c r="T69" i="3"/>
  <c r="T56" i="3"/>
  <c r="T43" i="3"/>
  <c r="T67" i="3"/>
  <c r="T18" i="3"/>
  <c r="T41" i="3"/>
  <c r="T30" i="3"/>
  <c r="T25" i="3"/>
  <c r="T58" i="3"/>
  <c r="T73" i="3"/>
  <c r="T66" i="3"/>
  <c r="T15" i="3"/>
  <c r="T62" i="3"/>
  <c r="T64" i="3"/>
  <c r="T38" i="3"/>
  <c r="T49" i="3"/>
  <c r="T68" i="3"/>
  <c r="T40" i="3"/>
  <c r="T44" i="3"/>
  <c r="T37" i="3"/>
  <c r="T32" i="3"/>
  <c r="T53" i="3"/>
  <c r="T27" i="3"/>
  <c r="T29" i="3"/>
  <c r="T60" i="3"/>
  <c r="T7" i="3"/>
  <c r="T20" i="3"/>
  <c r="T72" i="3"/>
  <c r="T42" i="3"/>
  <c r="T59" i="3"/>
  <c r="T55" i="3"/>
  <c r="T17" i="3"/>
  <c r="T14" i="3"/>
  <c r="T12" i="3"/>
  <c r="T36" i="3"/>
  <c r="T45" i="3"/>
  <c r="T34" i="3"/>
  <c r="T47" i="3"/>
  <c r="T21" i="3"/>
  <c r="T9" i="3"/>
  <c r="T35" i="3"/>
  <c r="T13" i="3"/>
  <c r="T74" i="3"/>
  <c r="T28" i="3"/>
  <c r="T70" i="3"/>
  <c r="T24" i="3"/>
  <c r="T54" i="3"/>
  <c r="T63" i="3"/>
  <c r="T48" i="3"/>
  <c r="T26" i="3"/>
  <c r="T31" i="3"/>
  <c r="T51" i="3"/>
  <c r="T33" i="3"/>
  <c r="K51" i="3"/>
  <c r="P38" i="3"/>
  <c r="P71" i="3"/>
  <c r="P69" i="3"/>
  <c r="K44" i="3"/>
  <c r="F33" i="3"/>
  <c r="K68" i="3"/>
  <c r="P29" i="3"/>
  <c r="P60" i="3"/>
  <c r="F51" i="3"/>
  <c r="K38" i="3"/>
  <c r="F32" i="3"/>
  <c r="F56" i="3"/>
  <c r="K15" i="3"/>
  <c r="P64" i="3"/>
  <c r="P8" i="3"/>
  <c r="K53" i="3"/>
  <c r="P42" i="3"/>
  <c r="P59" i="3"/>
  <c r="P34" i="3"/>
  <c r="P47" i="3"/>
  <c r="P9" i="3"/>
  <c r="P55" i="3"/>
  <c r="P74" i="3"/>
  <c r="P17" i="3"/>
  <c r="P14" i="3"/>
  <c r="K29" i="3"/>
  <c r="K60" i="3"/>
  <c r="K31" i="3"/>
  <c r="K8" i="3"/>
  <c r="K71" i="3"/>
  <c r="K69" i="3"/>
  <c r="F46" i="3"/>
  <c r="F57" i="3"/>
  <c r="F50" i="3"/>
  <c r="F67" i="3"/>
  <c r="F18" i="3"/>
  <c r="F41" i="3"/>
  <c r="F30" i="3"/>
  <c r="F25" i="3"/>
  <c r="F72" i="3"/>
  <c r="F15" i="3"/>
  <c r="K64" i="3"/>
  <c r="F40" i="3"/>
  <c r="P23" i="3"/>
  <c r="P65" i="3"/>
  <c r="P11" i="3"/>
  <c r="P52" i="3"/>
  <c r="P58" i="3"/>
  <c r="P73" i="3"/>
  <c r="P66" i="3"/>
  <c r="K16" i="3"/>
  <c r="K36" i="3"/>
  <c r="K45" i="3"/>
  <c r="K21" i="3"/>
  <c r="K35" i="3"/>
  <c r="K13" i="3"/>
  <c r="K28" i="3"/>
  <c r="K70" i="3"/>
  <c r="K56" i="3"/>
  <c r="F63" i="3"/>
  <c r="F48" i="3"/>
  <c r="F22" i="3"/>
  <c r="F54" i="3"/>
  <c r="F39" i="3"/>
  <c r="F19" i="3"/>
  <c r="F61" i="3"/>
  <c r="P62" i="3"/>
  <c r="F65" i="3"/>
  <c r="P30" i="3"/>
  <c r="K27" i="3"/>
  <c r="K40" i="3"/>
  <c r="K32" i="3"/>
  <c r="K30" i="3"/>
  <c r="K25" i="3"/>
  <c r="K62" i="3"/>
  <c r="F27" i="3"/>
  <c r="F23" i="3"/>
  <c r="K33" i="3"/>
  <c r="K49" i="3"/>
  <c r="K24" i="3"/>
  <c r="P7" i="3"/>
  <c r="K37" i="3"/>
  <c r="F16" i="3"/>
  <c r="K63" i="3"/>
  <c r="F36" i="3"/>
  <c r="K48" i="3"/>
  <c r="F45" i="3"/>
  <c r="F21" i="3"/>
  <c r="K22" i="3"/>
  <c r="F35" i="3"/>
  <c r="K10" i="3"/>
  <c r="F13" i="3"/>
  <c r="K39" i="3"/>
  <c r="F28" i="3"/>
  <c r="F70" i="3"/>
  <c r="F26" i="3"/>
  <c r="F31" i="3"/>
  <c r="P15" i="3"/>
  <c r="K23" i="3"/>
  <c r="P51" i="3"/>
  <c r="K65" i="3"/>
  <c r="P33" i="3"/>
  <c r="K11" i="3"/>
  <c r="K52" i="3"/>
  <c r="P40" i="3"/>
  <c r="F10" i="3"/>
  <c r="K58" i="3"/>
  <c r="K73" i="3"/>
  <c r="P32" i="3"/>
  <c r="K66" i="3"/>
  <c r="P27" i="3"/>
  <c r="K43" i="3"/>
  <c r="K19" i="3"/>
  <c r="K20" i="3"/>
  <c r="P49" i="3"/>
  <c r="F11" i="3"/>
  <c r="P68" i="3"/>
  <c r="F52" i="3"/>
  <c r="P44" i="3"/>
  <c r="F58" i="3"/>
  <c r="P37" i="3"/>
  <c r="F73" i="3"/>
  <c r="P53" i="3"/>
  <c r="F66" i="3"/>
  <c r="F43" i="3"/>
  <c r="F20" i="3"/>
  <c r="F62" i="3"/>
  <c r="P46" i="3"/>
  <c r="F64" i="3"/>
  <c r="P57" i="3"/>
  <c r="F38" i="3"/>
  <c r="P50" i="3"/>
  <c r="F49" i="3"/>
  <c r="K7" i="3"/>
  <c r="F68" i="3"/>
  <c r="P67" i="3"/>
  <c r="F44" i="3"/>
  <c r="P18" i="3"/>
  <c r="F37" i="3"/>
  <c r="P41" i="3"/>
  <c r="F53" i="3"/>
  <c r="F24" i="3"/>
  <c r="F29" i="3"/>
  <c r="K46" i="3"/>
  <c r="F60" i="3"/>
  <c r="K57" i="3"/>
  <c r="K50" i="3"/>
  <c r="F7" i="3"/>
  <c r="F8" i="3"/>
  <c r="K67" i="3"/>
  <c r="K18" i="3"/>
  <c r="F71" i="3"/>
  <c r="K41" i="3"/>
  <c r="F69" i="3"/>
  <c r="K14" i="3"/>
  <c r="K12" i="3"/>
  <c r="P16" i="3"/>
  <c r="K42" i="3"/>
  <c r="P36" i="3"/>
  <c r="K59" i="3"/>
  <c r="P45" i="3"/>
  <c r="K34" i="3"/>
  <c r="K47" i="3"/>
  <c r="P21" i="3"/>
  <c r="K9" i="3"/>
  <c r="P35" i="3"/>
  <c r="K55" i="3"/>
  <c r="P13" i="3"/>
  <c r="K74" i="3"/>
  <c r="P28" i="3"/>
  <c r="K17" i="3"/>
  <c r="P70" i="3"/>
  <c r="F14" i="3"/>
  <c r="F12" i="3"/>
  <c r="P63" i="3"/>
  <c r="F42" i="3"/>
  <c r="P48" i="3"/>
  <c r="F59" i="3"/>
  <c r="F34" i="3"/>
  <c r="F47" i="3"/>
  <c r="P22" i="3"/>
  <c r="F9" i="3"/>
  <c r="P10" i="3"/>
  <c r="F55" i="3"/>
  <c r="P39" i="3"/>
  <c r="F74" i="3"/>
  <c r="F17" i="3"/>
  <c r="K26" i="3"/>
  <c r="P43" i="3"/>
  <c r="P26" i="3"/>
  <c r="P56" i="3"/>
  <c r="P19" i="3"/>
  <c r="P61" i="3"/>
  <c r="K61" i="3"/>
  <c r="K54" i="3"/>
  <c r="P24" i="3"/>
  <c r="P25" i="3"/>
  <c r="P31" i="3"/>
  <c r="P72" i="3"/>
  <c r="P54" i="3"/>
  <c r="K72" i="3"/>
  <c r="P12" i="3"/>
  <c r="P20" i="3"/>
  <c r="T14" i="2"/>
  <c r="T6" i="2"/>
  <c r="T33" i="2"/>
  <c r="P20" i="2"/>
  <c r="T17" i="2"/>
  <c r="T20" i="2"/>
  <c r="T32" i="2"/>
  <c r="T24" i="2"/>
  <c r="T8" i="2"/>
  <c r="T27" i="2"/>
  <c r="T21" i="2"/>
  <c r="T15" i="2"/>
  <c r="T29" i="2"/>
  <c r="T36" i="2"/>
  <c r="T9" i="2"/>
  <c r="T5" i="2"/>
  <c r="T26" i="2"/>
  <c r="T34" i="2"/>
  <c r="T28" i="2"/>
  <c r="T3" i="2"/>
  <c r="T30" i="2"/>
  <c r="T4" i="2"/>
  <c r="T31" i="2"/>
  <c r="T13" i="2"/>
  <c r="T18" i="2"/>
  <c r="T22" i="2"/>
  <c r="T25" i="2"/>
  <c r="T16" i="2"/>
  <c r="T10" i="2"/>
  <c r="T19" i="2"/>
  <c r="T7" i="2"/>
  <c r="T12" i="2"/>
  <c r="T35" i="2"/>
  <c r="T11" i="2"/>
  <c r="P32" i="2"/>
  <c r="P12" i="2"/>
  <c r="P23" i="2"/>
  <c r="P15" i="2"/>
  <c r="K16" i="2"/>
  <c r="K18" i="2"/>
  <c r="K9" i="2"/>
  <c r="K20" i="2"/>
  <c r="K19" i="2"/>
  <c r="K13" i="2"/>
  <c r="K21" i="2"/>
  <c r="K14" i="2"/>
  <c r="P25" i="2"/>
  <c r="K30" i="2"/>
  <c r="T23" i="2"/>
  <c r="P8" i="2"/>
  <c r="K17" i="2"/>
  <c r="K24" i="2"/>
  <c r="K8" i="2"/>
  <c r="K27" i="2"/>
  <c r="P13" i="2"/>
  <c r="P21" i="2"/>
  <c r="P14" i="2"/>
  <c r="K7" i="2"/>
  <c r="K28" i="2"/>
  <c r="K29" i="2"/>
  <c r="K33" i="2"/>
  <c r="K4" i="2"/>
  <c r="P22" i="2"/>
  <c r="P6" i="2"/>
  <c r="P18" i="2"/>
  <c r="K36" i="2"/>
  <c r="K15" i="2"/>
  <c r="F17" i="2"/>
  <c r="P31" i="2"/>
  <c r="P34" i="2"/>
  <c r="P33" i="2"/>
  <c r="K12" i="2"/>
  <c r="K10" i="2"/>
  <c r="K25" i="2"/>
  <c r="K34" i="2"/>
  <c r="K11" i="2"/>
  <c r="K5" i="2"/>
  <c r="P16" i="2"/>
  <c r="P27" i="2"/>
  <c r="F34" i="2"/>
  <c r="F28" i="2"/>
  <c r="F11" i="2"/>
  <c r="F30" i="2"/>
  <c r="F7" i="2"/>
  <c r="K6" i="2"/>
  <c r="F13" i="2"/>
  <c r="F27" i="2"/>
  <c r="F21" i="2"/>
  <c r="F14" i="2"/>
  <c r="P9" i="2"/>
  <c r="K23" i="2"/>
  <c r="K26" i="2"/>
  <c r="P29" i="2"/>
  <c r="P36" i="2"/>
  <c r="P26" i="2"/>
  <c r="P17" i="2"/>
  <c r="F31" i="2"/>
  <c r="F18" i="2"/>
  <c r="F22" i="2"/>
  <c r="F32" i="2"/>
  <c r="P4" i="2"/>
  <c r="P24" i="2"/>
  <c r="K31" i="2"/>
  <c r="K3" i="2"/>
  <c r="K22" i="2"/>
  <c r="K35" i="2"/>
  <c r="P11" i="2"/>
  <c r="F9" i="2"/>
  <c r="F5" i="2"/>
  <c r="F33" i="2"/>
  <c r="P5" i="2"/>
  <c r="F6" i="2"/>
  <c r="K32" i="2"/>
  <c r="F4" i="2"/>
  <c r="F24" i="2"/>
  <c r="F8" i="2"/>
  <c r="F12" i="2"/>
  <c r="F23" i="2"/>
  <c r="F15" i="2"/>
  <c r="P10" i="2"/>
  <c r="P28" i="2"/>
  <c r="P3" i="2"/>
  <c r="P19" i="2"/>
  <c r="P30" i="2"/>
  <c r="P35" i="2"/>
  <c r="P7" i="2"/>
  <c r="F25" i="2"/>
  <c r="F20" i="2"/>
  <c r="F10" i="2"/>
  <c r="F16" i="2"/>
  <c r="F3" i="2"/>
  <c r="F29" i="2"/>
  <c r="F19" i="2"/>
  <c r="F36" i="2"/>
  <c r="F35" i="2"/>
  <c r="F26" i="2"/>
  <c r="U42" i="1" l="1"/>
  <c r="U21" i="4"/>
  <c r="U12" i="1"/>
  <c r="U16" i="1"/>
  <c r="U35" i="1"/>
  <c r="U35" i="4"/>
  <c r="U16" i="4"/>
  <c r="U38" i="4"/>
  <c r="U23" i="1"/>
  <c r="U4" i="4"/>
  <c r="U30" i="4"/>
  <c r="U18" i="1"/>
  <c r="U31" i="1"/>
  <c r="U36" i="1"/>
  <c r="U53" i="4"/>
  <c r="U39" i="1"/>
  <c r="U23" i="4"/>
  <c r="U41" i="4"/>
  <c r="U12" i="4"/>
  <c r="U34" i="4"/>
  <c r="U54" i="4"/>
  <c r="U26" i="1"/>
  <c r="U13" i="4"/>
  <c r="U37" i="1"/>
  <c r="U37" i="4"/>
  <c r="U44" i="4"/>
  <c r="U28" i="1"/>
  <c r="U4" i="1"/>
  <c r="U15" i="4"/>
  <c r="U31" i="4"/>
  <c r="U39" i="4"/>
  <c r="U11" i="1"/>
  <c r="U17" i="1"/>
  <c r="U19" i="1"/>
  <c r="U19" i="4"/>
  <c r="U51" i="4"/>
  <c r="U32" i="4"/>
  <c r="U25" i="4"/>
  <c r="U6" i="4"/>
  <c r="U25" i="1"/>
  <c r="U29" i="4"/>
  <c r="U8" i="4"/>
  <c r="U15" i="1"/>
  <c r="U43" i="1"/>
  <c r="U9" i="4"/>
  <c r="U49" i="4"/>
  <c r="U24" i="4"/>
  <c r="U17" i="4"/>
  <c r="U10" i="1"/>
  <c r="U13" i="1"/>
  <c r="U45" i="4"/>
  <c r="U10" i="4"/>
  <c r="U52" i="4"/>
  <c r="U21" i="1"/>
  <c r="U55" i="4"/>
  <c r="U44" i="1"/>
  <c r="U24" i="1"/>
  <c r="U56" i="4"/>
  <c r="U7" i="1"/>
  <c r="U30" i="1"/>
  <c r="U27" i="4"/>
  <c r="U20" i="1"/>
  <c r="U33" i="1"/>
  <c r="U38" i="1"/>
  <c r="U48" i="4"/>
  <c r="U28" i="4"/>
  <c r="U18" i="4"/>
  <c r="U42" i="4"/>
  <c r="U11" i="4"/>
  <c r="U36" i="4"/>
  <c r="U3" i="4"/>
  <c r="U29" i="1"/>
  <c r="U40" i="4"/>
  <c r="U50" i="4"/>
  <c r="U26" i="4"/>
  <c r="U43" i="4"/>
  <c r="U46" i="4"/>
  <c r="U27" i="1"/>
  <c r="U5" i="1"/>
  <c r="U47" i="4"/>
  <c r="U40" i="1"/>
  <c r="U34" i="1"/>
  <c r="U7" i="4"/>
  <c r="U14" i="1"/>
  <c r="U20" i="4"/>
  <c r="U41" i="1"/>
  <c r="U6" i="1"/>
  <c r="U32" i="1"/>
  <c r="U57" i="4"/>
  <c r="U9" i="1"/>
  <c r="U5" i="4"/>
  <c r="U3" i="1"/>
  <c r="U22" i="1"/>
  <c r="U14" i="4"/>
  <c r="U33" i="4"/>
  <c r="U22" i="4"/>
  <c r="U25" i="3"/>
  <c r="U8" i="3"/>
  <c r="U38" i="3"/>
  <c r="U62" i="3"/>
  <c r="U30" i="3"/>
  <c r="U56" i="3"/>
  <c r="U33" i="3"/>
  <c r="U60" i="3"/>
  <c r="U32" i="3"/>
  <c r="U34" i="3"/>
  <c r="U67" i="3"/>
  <c r="U42" i="3"/>
  <c r="U22" i="3"/>
  <c r="U63" i="3"/>
  <c r="U71" i="3"/>
  <c r="U53" i="3"/>
  <c r="U31" i="3"/>
  <c r="U49" i="3"/>
  <c r="U51" i="3"/>
  <c r="U66" i="3"/>
  <c r="U69" i="3"/>
  <c r="U10" i="3"/>
  <c r="U74" i="3"/>
  <c r="U68" i="3"/>
  <c r="U46" i="3"/>
  <c r="U73" i="3"/>
  <c r="U18" i="3"/>
  <c r="U24" i="3"/>
  <c r="U37" i="3"/>
  <c r="U43" i="3"/>
  <c r="U65" i="3"/>
  <c r="U14" i="3"/>
  <c r="U58" i="3"/>
  <c r="U17" i="3"/>
  <c r="U26" i="3"/>
  <c r="U55" i="3"/>
  <c r="U7" i="3"/>
  <c r="U48" i="3"/>
  <c r="U70" i="3"/>
  <c r="U16" i="3"/>
  <c r="U23" i="3"/>
  <c r="U15" i="3"/>
  <c r="U50" i="3"/>
  <c r="U9" i="3"/>
  <c r="U64" i="3"/>
  <c r="U57" i="3"/>
  <c r="U41" i="3"/>
  <c r="U27" i="3"/>
  <c r="U19" i="3"/>
  <c r="U29" i="3"/>
  <c r="U11" i="3"/>
  <c r="U59" i="3"/>
  <c r="U52" i="3"/>
  <c r="U20" i="3"/>
  <c r="U47" i="3"/>
  <c r="U44" i="3"/>
  <c r="U40" i="3"/>
  <c r="U39" i="3"/>
  <c r="U28" i="3"/>
  <c r="U13" i="3"/>
  <c r="U45" i="3"/>
  <c r="U61" i="3"/>
  <c r="U35" i="3"/>
  <c r="U36" i="3"/>
  <c r="U21" i="3"/>
  <c r="U12" i="3"/>
  <c r="U54" i="3"/>
  <c r="U72" i="3"/>
  <c r="U23" i="2"/>
  <c r="U15" i="2"/>
  <c r="U17" i="2"/>
  <c r="U12" i="2"/>
  <c r="U20" i="2"/>
  <c r="U6" i="2"/>
  <c r="U14" i="2"/>
  <c r="U7" i="2"/>
  <c r="U32" i="2"/>
  <c r="U27" i="2"/>
  <c r="U9" i="2"/>
  <c r="U16" i="2"/>
  <c r="U13" i="2"/>
  <c r="U26" i="2"/>
  <c r="U21" i="2"/>
  <c r="U34" i="2"/>
  <c r="U36" i="2"/>
  <c r="U24" i="2"/>
  <c r="U33" i="2"/>
  <c r="U35" i="2"/>
  <c r="U30" i="2"/>
  <c r="U8" i="2"/>
  <c r="U18" i="2"/>
  <c r="U29" i="2"/>
  <c r="U25" i="2"/>
  <c r="U28" i="2"/>
  <c r="U4" i="2"/>
  <c r="U11" i="2"/>
  <c r="U10" i="2"/>
  <c r="U22" i="2"/>
  <c r="U31" i="2"/>
  <c r="U5" i="2"/>
  <c r="U3" i="2"/>
  <c r="U19" i="2"/>
  <c r="V44" i="1" l="1"/>
  <c r="V41" i="1"/>
  <c r="V14" i="1"/>
  <c r="V16" i="4"/>
  <c r="V12" i="1"/>
  <c r="V23" i="1"/>
  <c r="V39" i="1"/>
  <c r="V15" i="1"/>
  <c r="V22" i="1"/>
  <c r="V42" i="1"/>
  <c r="V11" i="1"/>
  <c r="V20" i="1"/>
  <c r="V6" i="1"/>
  <c r="V19" i="1"/>
  <c r="V30" i="1"/>
  <c r="V26" i="1"/>
  <c r="V13" i="1"/>
  <c r="V35" i="4"/>
  <c r="V14" i="4"/>
  <c r="V37" i="1"/>
  <c r="V24" i="1"/>
  <c r="V34" i="1"/>
  <c r="V38" i="1"/>
  <c r="V43" i="1"/>
  <c r="V9" i="1"/>
  <c r="V27" i="1"/>
  <c r="V10" i="1"/>
  <c r="V32" i="1"/>
  <c r="V40" i="1"/>
  <c r="V7" i="1"/>
  <c r="V7" i="4"/>
  <c r="V29" i="1"/>
  <c r="V17" i="1"/>
  <c r="V28" i="1"/>
  <c r="V3" i="1"/>
  <c r="V36" i="1"/>
  <c r="V25" i="1"/>
  <c r="V31" i="1"/>
  <c r="V4" i="1"/>
  <c r="V18" i="1"/>
  <c r="V21" i="1"/>
  <c r="V33" i="1"/>
  <c r="V16" i="1"/>
  <c r="V5" i="1"/>
  <c r="V8" i="1"/>
  <c r="V35" i="1"/>
  <c r="V19" i="4"/>
  <c r="V27" i="4"/>
  <c r="V47" i="4"/>
  <c r="V21" i="4"/>
  <c r="V5" i="4"/>
  <c r="V18" i="4"/>
  <c r="V45" i="4"/>
  <c r="V44" i="4"/>
  <c r="V4" i="4"/>
  <c r="V11" i="4"/>
  <c r="V57" i="4"/>
  <c r="V9" i="4"/>
  <c r="V28" i="4"/>
  <c r="V15" i="4"/>
  <c r="V32" i="4"/>
  <c r="V54" i="4"/>
  <c r="V8" i="4"/>
  <c r="V6" i="4"/>
  <c r="V31" i="4"/>
  <c r="V26" i="4"/>
  <c r="V22" i="4"/>
  <c r="V13" i="4"/>
  <c r="V55" i="4"/>
  <c r="V43" i="4"/>
  <c r="V42" i="4"/>
  <c r="V49" i="4"/>
  <c r="V30" i="4"/>
  <c r="V33" i="4"/>
  <c r="V17" i="4"/>
  <c r="V46" i="4"/>
  <c r="V50" i="4"/>
  <c r="V12" i="4"/>
  <c r="V56" i="4"/>
  <c r="V51" i="4"/>
  <c r="V38" i="4"/>
  <c r="V10" i="4"/>
  <c r="V3" i="4"/>
  <c r="V39" i="4"/>
  <c r="V37" i="4"/>
  <c r="V41" i="4"/>
  <c r="V24" i="4"/>
  <c r="V52" i="4"/>
  <c r="V40" i="4"/>
  <c r="V29" i="4"/>
  <c r="V36" i="4"/>
  <c r="V23" i="4"/>
  <c r="V20" i="4"/>
  <c r="V48" i="4"/>
  <c r="V53" i="4"/>
  <c r="V34" i="4"/>
  <c r="V25" i="4"/>
  <c r="V25" i="3"/>
  <c r="V36" i="3"/>
  <c r="V32" i="3"/>
  <c r="V62" i="3"/>
  <c r="V34" i="3"/>
  <c r="V44" i="3"/>
  <c r="V26" i="3"/>
  <c r="V66" i="3"/>
  <c r="V69" i="3"/>
  <c r="V68" i="3"/>
  <c r="V49" i="3"/>
  <c r="V39" i="3"/>
  <c r="V29" i="3"/>
  <c r="V53" i="3"/>
  <c r="V23" i="3"/>
  <c r="V33" i="3"/>
  <c r="V21" i="3"/>
  <c r="V35" i="3"/>
  <c r="V70" i="3"/>
  <c r="V28" i="3"/>
  <c r="V60" i="3"/>
  <c r="V72" i="3"/>
  <c r="V57" i="3"/>
  <c r="V48" i="3"/>
  <c r="V45" i="3"/>
  <c r="V13" i="3"/>
  <c r="V10" i="3"/>
  <c r="V59" i="3"/>
  <c r="V46" i="3"/>
  <c r="V58" i="3"/>
  <c r="V38" i="3"/>
  <c r="V64" i="3"/>
  <c r="V16" i="3"/>
  <c r="V7" i="3"/>
  <c r="V47" i="3"/>
  <c r="V15" i="3"/>
  <c r="V8" i="3"/>
  <c r="V51" i="3"/>
  <c r="V52" i="3"/>
  <c r="V50" i="3"/>
  <c r="V37" i="3"/>
  <c r="V61" i="3"/>
  <c r="V30" i="3"/>
  <c r="V43" i="3"/>
  <c r="V71" i="3"/>
  <c r="V9" i="3"/>
  <c r="V24" i="3"/>
  <c r="V12" i="3"/>
  <c r="V56" i="3"/>
  <c r="V31" i="3"/>
  <c r="V42" i="3"/>
  <c r="V27" i="3"/>
  <c r="V19" i="3"/>
  <c r="V40" i="3"/>
  <c r="V67" i="3"/>
  <c r="V41" i="3"/>
  <c r="V18" i="3"/>
  <c r="V22" i="3"/>
  <c r="V63" i="3"/>
  <c r="V17" i="3"/>
  <c r="V65" i="3"/>
  <c r="V55" i="3"/>
  <c r="V54" i="3"/>
  <c r="V11" i="3"/>
  <c r="V73" i="3"/>
  <c r="V74" i="3"/>
  <c r="V14" i="3"/>
  <c r="V20" i="3"/>
  <c r="V16" i="2"/>
  <c r="V24" i="2"/>
  <c r="V35" i="2"/>
  <c r="V23" i="2"/>
  <c r="V11" i="2"/>
  <c r="V6" i="2"/>
  <c r="V32" i="2"/>
  <c r="V25" i="2"/>
  <c r="V29" i="2"/>
  <c r="V8" i="2"/>
  <c r="V10" i="2"/>
  <c r="V15" i="2"/>
  <c r="V28" i="2"/>
  <c r="V36" i="2"/>
  <c r="V4" i="2"/>
  <c r="V17" i="2"/>
  <c r="V3" i="2"/>
  <c r="V33" i="2"/>
  <c r="V27" i="2"/>
  <c r="V21" i="2"/>
  <c r="V5" i="2"/>
  <c r="V31" i="2"/>
  <c r="V18" i="2"/>
  <c r="V13" i="2"/>
  <c r="V22" i="2"/>
  <c r="V9" i="2"/>
  <c r="V34" i="2"/>
  <c r="V14" i="2"/>
  <c r="V26" i="2"/>
  <c r="V12" i="2"/>
  <c r="V19" i="2"/>
  <c r="V30" i="2"/>
  <c r="V20" i="2"/>
  <c r="V7" i="2"/>
  <c r="W4" i="1" l="1"/>
  <c r="X4" i="1" s="1"/>
  <c r="W24" i="1"/>
  <c r="X24" i="1" s="1"/>
  <c r="W17" i="1"/>
  <c r="X17" i="1" s="1"/>
  <c r="W41" i="1"/>
  <c r="X41" i="1" s="1"/>
  <c r="W7" i="1"/>
  <c r="X7" i="1" s="1"/>
  <c r="W32" i="1"/>
  <c r="X32" i="1" s="1"/>
  <c r="W16" i="1"/>
  <c r="X16" i="1" s="1"/>
  <c r="W25" i="1"/>
  <c r="X25" i="1" s="1"/>
  <c r="W43" i="1"/>
  <c r="X43" i="1" s="1"/>
  <c r="W11" i="1"/>
  <c r="X11" i="1" s="1"/>
  <c r="W38" i="1"/>
  <c r="X38" i="1" s="1"/>
  <c r="W22" i="1"/>
  <c r="X22" i="1" s="1"/>
  <c r="W37" i="1"/>
  <c r="X37" i="1" s="1"/>
  <c r="W34" i="1"/>
  <c r="X34" i="1" s="1"/>
  <c r="W23" i="1"/>
  <c r="X23" i="1" s="1"/>
  <c r="W35" i="1"/>
  <c r="X35" i="1" s="1"/>
  <c r="W29" i="1"/>
  <c r="X29" i="1" s="1"/>
  <c r="W31" i="1"/>
  <c r="X31" i="1" s="1"/>
  <c r="W30" i="1"/>
  <c r="X30" i="1" s="1"/>
  <c r="W40" i="1"/>
  <c r="X40" i="1" s="1"/>
  <c r="W12" i="1"/>
  <c r="X12" i="1" s="1"/>
  <c r="W8" i="1"/>
  <c r="X8" i="1" s="1"/>
  <c r="W3" i="1"/>
  <c r="X3" i="1" s="1"/>
  <c r="W33" i="1"/>
  <c r="X33" i="1" s="1"/>
  <c r="W28" i="1"/>
  <c r="X28" i="1" s="1"/>
  <c r="W44" i="1"/>
  <c r="X44" i="1" s="1"/>
  <c r="W14" i="1"/>
  <c r="X14" i="1" s="1"/>
  <c r="W15" i="1"/>
  <c r="X15" i="1" s="1"/>
  <c r="W39" i="1"/>
  <c r="X39" i="1" s="1"/>
  <c r="W10" i="1"/>
  <c r="X10" i="1" s="1"/>
  <c r="W13" i="1"/>
  <c r="X13" i="1" s="1"/>
  <c r="W36" i="1"/>
  <c r="X36" i="1" s="1"/>
  <c r="W20" i="1"/>
  <c r="X20" i="1" s="1"/>
  <c r="W21" i="1"/>
  <c r="X21" i="1" s="1"/>
  <c r="W19" i="1"/>
  <c r="X19" i="1" s="1"/>
  <c r="W9" i="1"/>
  <c r="X9" i="1" s="1"/>
  <c r="W6" i="1"/>
  <c r="X6" i="1" s="1"/>
  <c r="W18" i="1"/>
  <c r="X18" i="1" s="1"/>
  <c r="W5" i="1"/>
  <c r="X5" i="1" s="1"/>
  <c r="W42" i="1"/>
  <c r="X42" i="1" s="1"/>
  <c r="W27" i="1"/>
  <c r="X27" i="1" s="1"/>
  <c r="W26" i="1"/>
  <c r="X26" i="1" s="1"/>
  <c r="W33" i="4"/>
  <c r="X33" i="4" s="1"/>
  <c r="W22" i="4"/>
  <c r="X22" i="4" s="1"/>
  <c r="W32" i="4"/>
  <c r="X32" i="4" s="1"/>
  <c r="W9" i="4"/>
  <c r="X9" i="4" s="1"/>
  <c r="W11" i="4"/>
  <c r="X11" i="4" s="1"/>
  <c r="W21" i="4"/>
  <c r="X21" i="4" s="1"/>
  <c r="W53" i="4"/>
  <c r="X53" i="4" s="1"/>
  <c r="W39" i="4"/>
  <c r="X39" i="4" s="1"/>
  <c r="W10" i="4"/>
  <c r="X10" i="4" s="1"/>
  <c r="W14" i="4"/>
  <c r="X14" i="4" s="1"/>
  <c r="W12" i="4"/>
  <c r="X12" i="4" s="1"/>
  <c r="W30" i="4"/>
  <c r="X30" i="4" s="1"/>
  <c r="W47" i="4"/>
  <c r="X47" i="4" s="1"/>
  <c r="W24" i="4"/>
  <c r="X24" i="4" s="1"/>
  <c r="W3" i="4"/>
  <c r="X3" i="4" s="1"/>
  <c r="W38" i="4"/>
  <c r="X38" i="4" s="1"/>
  <c r="W49" i="4"/>
  <c r="X49" i="4" s="1"/>
  <c r="W31" i="4"/>
  <c r="X31" i="4" s="1"/>
  <c r="W27" i="4"/>
  <c r="X27" i="4" s="1"/>
  <c r="W34" i="4"/>
  <c r="X34" i="4" s="1"/>
  <c r="W23" i="4"/>
  <c r="X23" i="4" s="1"/>
  <c r="W40" i="4"/>
  <c r="X40" i="4" s="1"/>
  <c r="W41" i="4"/>
  <c r="X41" i="4" s="1"/>
  <c r="W51" i="4"/>
  <c r="X51" i="4" s="1"/>
  <c r="W7" i="4"/>
  <c r="X7" i="4" s="1"/>
  <c r="W50" i="4"/>
  <c r="X50" i="4" s="1"/>
  <c r="W42" i="4"/>
  <c r="X42" i="4" s="1"/>
  <c r="W6" i="4"/>
  <c r="X6" i="4" s="1"/>
  <c r="W28" i="4"/>
  <c r="X28" i="4" s="1"/>
  <c r="W48" i="4"/>
  <c r="X48" i="4" s="1"/>
  <c r="W36" i="4"/>
  <c r="X36" i="4" s="1"/>
  <c r="W52" i="4"/>
  <c r="X52" i="4" s="1"/>
  <c r="W37" i="4"/>
  <c r="X37" i="4" s="1"/>
  <c r="W46" i="4"/>
  <c r="X46" i="4" s="1"/>
  <c r="W55" i="4"/>
  <c r="X55" i="4" s="1"/>
  <c r="W44" i="4"/>
  <c r="X44" i="4" s="1"/>
  <c r="W18" i="4"/>
  <c r="X18" i="4" s="1"/>
  <c r="W20" i="4"/>
  <c r="X20" i="4" s="1"/>
  <c r="W29" i="4"/>
  <c r="X29" i="4" s="1"/>
  <c r="W16" i="4"/>
  <c r="X16" i="4" s="1"/>
  <c r="W56" i="4"/>
  <c r="X56" i="4" s="1"/>
  <c r="W26" i="4"/>
  <c r="X26" i="4" s="1"/>
  <c r="W57" i="4"/>
  <c r="X57" i="4" s="1"/>
  <c r="W4" i="4"/>
  <c r="X4" i="4" s="1"/>
  <c r="W45" i="4"/>
  <c r="X45" i="4" s="1"/>
  <c r="W19" i="4"/>
  <c r="X19" i="4" s="1"/>
  <c r="W25" i="4"/>
  <c r="X25" i="4" s="1"/>
  <c r="W35" i="4"/>
  <c r="X35" i="4" s="1"/>
  <c r="W8" i="4"/>
  <c r="X8" i="4" s="1"/>
  <c r="W15" i="4"/>
  <c r="X15" i="4" s="1"/>
  <c r="W17" i="4"/>
  <c r="X17" i="4" s="1"/>
  <c r="W43" i="4"/>
  <c r="X43" i="4" s="1"/>
  <c r="W13" i="4"/>
  <c r="X13" i="4" s="1"/>
  <c r="W54" i="4"/>
  <c r="X54" i="4" s="1"/>
  <c r="W5" i="4"/>
  <c r="X5" i="4" s="1"/>
  <c r="W39" i="3"/>
  <c r="X39" i="3" s="1"/>
  <c r="W34" i="3"/>
  <c r="X34" i="3" s="1"/>
  <c r="W10" i="3"/>
  <c r="X10" i="3" s="1"/>
  <c r="W36" i="3"/>
  <c r="X36" i="3" s="1"/>
  <c r="W21" i="3"/>
  <c r="X21" i="3" s="1"/>
  <c r="W60" i="3"/>
  <c r="X60" i="3" s="1"/>
  <c r="W47" i="3"/>
  <c r="X47" i="3" s="1"/>
  <c r="W17" i="3"/>
  <c r="X17" i="3" s="1"/>
  <c r="W73" i="3"/>
  <c r="X73" i="3" s="1"/>
  <c r="W16" i="3"/>
  <c r="X16" i="3" s="1"/>
  <c r="W65" i="3"/>
  <c r="X65" i="3" s="1"/>
  <c r="W63" i="3"/>
  <c r="X63" i="3" s="1"/>
  <c r="W15" i="3"/>
  <c r="X15" i="3" s="1"/>
  <c r="W67" i="3"/>
  <c r="X67" i="3" s="1"/>
  <c r="W12" i="3"/>
  <c r="X12" i="3" s="1"/>
  <c r="W69" i="3"/>
  <c r="X69" i="3" s="1"/>
  <c r="W43" i="3"/>
  <c r="X43" i="3" s="1"/>
  <c r="W51" i="3"/>
  <c r="X51" i="3" s="1"/>
  <c r="W13" i="3"/>
  <c r="X13" i="3" s="1"/>
  <c r="W44" i="3"/>
  <c r="X44" i="3" s="1"/>
  <c r="W55" i="3"/>
  <c r="X55" i="3" s="1"/>
  <c r="W46" i="3"/>
  <c r="X46" i="3" s="1"/>
  <c r="W11" i="3"/>
  <c r="X11" i="3" s="1"/>
  <c r="W53" i="3"/>
  <c r="X53" i="3" s="1"/>
  <c r="W35" i="3"/>
  <c r="X35" i="3" s="1"/>
  <c r="W22" i="3"/>
  <c r="X22" i="3" s="1"/>
  <c r="W40" i="3"/>
  <c r="X40" i="3" s="1"/>
  <c r="W25" i="3"/>
  <c r="X25" i="3" s="1"/>
  <c r="W30" i="3"/>
  <c r="X30" i="3" s="1"/>
  <c r="W20" i="3"/>
  <c r="X20" i="3" s="1"/>
  <c r="W28" i="3"/>
  <c r="X28" i="3" s="1"/>
  <c r="W54" i="3"/>
  <c r="X54" i="3" s="1"/>
  <c r="W23" i="3"/>
  <c r="X23" i="3" s="1"/>
  <c r="W70" i="3"/>
  <c r="X70" i="3" s="1"/>
  <c r="W19" i="3"/>
  <c r="X19" i="3" s="1"/>
  <c r="W29" i="3"/>
  <c r="X29" i="3" s="1"/>
  <c r="W61" i="3"/>
  <c r="X61" i="3" s="1"/>
  <c r="W68" i="3"/>
  <c r="X68" i="3" s="1"/>
  <c r="W33" i="3"/>
  <c r="X33" i="3" s="1"/>
  <c r="W14" i="3"/>
  <c r="X14" i="3" s="1"/>
  <c r="W66" i="3"/>
  <c r="X66" i="3" s="1"/>
  <c r="W45" i="3"/>
  <c r="X45" i="3" s="1"/>
  <c r="W32" i="3"/>
  <c r="X32" i="3" s="1"/>
  <c r="W26" i="3"/>
  <c r="X26" i="3" s="1"/>
  <c r="W27" i="3"/>
  <c r="X27" i="3" s="1"/>
  <c r="W48" i="3"/>
  <c r="X48" i="3" s="1"/>
  <c r="W58" i="3"/>
  <c r="X58" i="3" s="1"/>
  <c r="W59" i="3"/>
  <c r="X59" i="3" s="1"/>
  <c r="W57" i="3"/>
  <c r="X57" i="3" s="1"/>
  <c r="W64" i="3"/>
  <c r="X64" i="3" s="1"/>
  <c r="W42" i="3"/>
  <c r="X42" i="3" s="1"/>
  <c r="W37" i="3"/>
  <c r="X37" i="3" s="1"/>
  <c r="W74" i="3"/>
  <c r="X74" i="3" s="1"/>
  <c r="W24" i="3"/>
  <c r="X24" i="3" s="1"/>
  <c r="W50" i="3"/>
  <c r="X50" i="3" s="1"/>
  <c r="W62" i="3"/>
  <c r="X62" i="3" s="1"/>
  <c r="W49" i="3"/>
  <c r="X49" i="3" s="1"/>
  <c r="W8" i="3"/>
  <c r="X8" i="3" s="1"/>
  <c r="W18" i="3"/>
  <c r="X18" i="3" s="1"/>
  <c r="W31" i="3"/>
  <c r="X31" i="3" s="1"/>
  <c r="W9" i="3"/>
  <c r="X9" i="3" s="1"/>
  <c r="W38" i="3"/>
  <c r="X38" i="3" s="1"/>
  <c r="W7" i="3"/>
  <c r="X7" i="3" s="1"/>
  <c r="W72" i="3"/>
  <c r="X72" i="3" s="1"/>
  <c r="W41" i="3"/>
  <c r="X41" i="3" s="1"/>
  <c r="W56" i="3"/>
  <c r="X56" i="3" s="1"/>
  <c r="W71" i="3"/>
  <c r="X71" i="3" s="1"/>
  <c r="W52" i="3"/>
  <c r="X52" i="3" s="1"/>
  <c r="W11" i="2"/>
  <c r="X11" i="2" s="1"/>
  <c r="W22" i="2"/>
  <c r="X22" i="2" s="1"/>
  <c r="W30" i="2"/>
  <c r="X30" i="2" s="1"/>
  <c r="W13" i="2"/>
  <c r="X13" i="2" s="1"/>
  <c r="W33" i="2"/>
  <c r="X33" i="2" s="1"/>
  <c r="W19" i="2"/>
  <c r="X19" i="2" s="1"/>
  <c r="W32" i="2"/>
  <c r="X32" i="2" s="1"/>
  <c r="W18" i="2"/>
  <c r="X18" i="2" s="1"/>
  <c r="W3" i="2"/>
  <c r="X3" i="2" s="1"/>
  <c r="W24" i="2"/>
  <c r="X24" i="2" s="1"/>
  <c r="W17" i="2"/>
  <c r="X17" i="2" s="1"/>
  <c r="W29" i="2"/>
  <c r="X29" i="2" s="1"/>
  <c r="W26" i="2"/>
  <c r="X26" i="2" s="1"/>
  <c r="W4" i="2"/>
  <c r="X4" i="2" s="1"/>
  <c r="W16" i="2"/>
  <c r="X16" i="2" s="1"/>
  <c r="W14" i="2"/>
  <c r="X14" i="2" s="1"/>
  <c r="W5" i="2"/>
  <c r="X5" i="2" s="1"/>
  <c r="W36" i="2"/>
  <c r="X36" i="2" s="1"/>
  <c r="W25" i="2"/>
  <c r="X25" i="2" s="1"/>
  <c r="W23" i="2"/>
  <c r="X23" i="2" s="1"/>
  <c r="W31" i="2"/>
  <c r="X31" i="2" s="1"/>
  <c r="W34" i="2"/>
  <c r="X34" i="2" s="1"/>
  <c r="W21" i="2"/>
  <c r="X21" i="2" s="1"/>
  <c r="W28" i="2"/>
  <c r="X28" i="2" s="1"/>
  <c r="W6" i="2"/>
  <c r="X6" i="2" s="1"/>
  <c r="W12" i="2"/>
  <c r="X12" i="2" s="1"/>
  <c r="W7" i="2"/>
  <c r="X7" i="2" s="1"/>
  <c r="W9" i="2"/>
  <c r="X9" i="2" s="1"/>
  <c r="W15" i="2"/>
  <c r="X15" i="2" s="1"/>
  <c r="W8" i="2"/>
  <c r="X8" i="2" s="1"/>
  <c r="W20" i="2"/>
  <c r="X20" i="2" s="1"/>
  <c r="W27" i="2"/>
  <c r="X27" i="2" s="1"/>
  <c r="W10" i="2"/>
  <c r="X10" i="2" s="1"/>
  <c r="W35" i="2"/>
  <c r="X35" i="2" s="1"/>
</calcChain>
</file>

<file path=xl/sharedStrings.xml><?xml version="1.0" encoding="utf-8"?>
<sst xmlns="http://schemas.openxmlformats.org/spreadsheetml/2006/main" count="321" uniqueCount="201">
  <si>
    <t>Perf J1</t>
  </si>
  <si>
    <t>SCR J1</t>
  </si>
  <si>
    <t>RNK J1</t>
  </si>
  <si>
    <t>Perf J2</t>
  </si>
  <si>
    <t>SCR J2</t>
  </si>
  <si>
    <t>RNK J2</t>
  </si>
  <si>
    <t>SCR J3</t>
  </si>
  <si>
    <t>RNK J3</t>
  </si>
  <si>
    <t>T Score</t>
  </si>
  <si>
    <t>T Rank</t>
  </si>
  <si>
    <t>Tie break?</t>
  </si>
  <si>
    <t>Auto Rank</t>
  </si>
  <si>
    <t>Final Rank</t>
  </si>
  <si>
    <t>Tie break total</t>
  </si>
  <si>
    <t>Ranking</t>
  </si>
  <si>
    <t>HipHop</t>
  </si>
  <si>
    <t>Battler name</t>
  </si>
  <si>
    <t>Know J1</t>
  </si>
  <si>
    <t>Music J1</t>
  </si>
  <si>
    <t>Music J2</t>
  </si>
  <si>
    <t>Know J2</t>
  </si>
  <si>
    <t>Music J3</t>
  </si>
  <si>
    <t>Know J3</t>
  </si>
  <si>
    <t>Perf J3</t>
  </si>
  <si>
    <t>T Music</t>
  </si>
  <si>
    <t>T Know</t>
  </si>
  <si>
    <t>T Perf</t>
  </si>
  <si>
    <t>Noodles</t>
  </si>
  <si>
    <t xml:space="preserve">Will </t>
  </si>
  <si>
    <t>Japes</t>
  </si>
  <si>
    <t>Tom</t>
  </si>
  <si>
    <t xml:space="preserve">SuperKen </t>
  </si>
  <si>
    <t>Ade ( Ah Day)</t>
  </si>
  <si>
    <t>Comfort</t>
  </si>
  <si>
    <t>Bethany</t>
  </si>
  <si>
    <t>Chantay</t>
  </si>
  <si>
    <t>MIKADO</t>
  </si>
  <si>
    <t>Toddler Tom</t>
  </si>
  <si>
    <t>Tarzan</t>
  </si>
  <si>
    <t>Jason</t>
  </si>
  <si>
    <t xml:space="preserve">Pegasus </t>
  </si>
  <si>
    <t>Pharoah-cious</t>
  </si>
  <si>
    <t>Ronnie</t>
  </si>
  <si>
    <t>Reggae</t>
  </si>
  <si>
    <t>Laine</t>
  </si>
  <si>
    <t>Morgan</t>
  </si>
  <si>
    <t>Kat</t>
  </si>
  <si>
    <t>Eva Co Jest?!Crew</t>
  </si>
  <si>
    <t>Abisola</t>
  </si>
  <si>
    <t>clarhys</t>
  </si>
  <si>
    <t xml:space="preserve">Ace </t>
  </si>
  <si>
    <t>Pritika</t>
  </si>
  <si>
    <t xml:space="preserve">Tapas </t>
  </si>
  <si>
    <t>Walker</t>
  </si>
  <si>
    <t>Jadel</t>
  </si>
  <si>
    <t>Reonn</t>
  </si>
  <si>
    <t>Santi</t>
  </si>
  <si>
    <t>Muszkieta No i Co Crew</t>
  </si>
  <si>
    <t xml:space="preserve">CoJest Aga </t>
  </si>
  <si>
    <t xml:space="preserve">Sino </t>
  </si>
  <si>
    <t>Jasiek Co Jest</t>
  </si>
  <si>
    <t>Mikal</t>
  </si>
  <si>
    <t>Peter</t>
  </si>
  <si>
    <t>Sureshot</t>
  </si>
  <si>
    <t>Ev</t>
  </si>
  <si>
    <t>Kieran</t>
  </si>
  <si>
    <t>Shuyi</t>
  </si>
  <si>
    <t>Key</t>
  </si>
  <si>
    <t xml:space="preserve">Josh </t>
  </si>
  <si>
    <t>Polar CoJest</t>
  </si>
  <si>
    <t>Fred</t>
  </si>
  <si>
    <t>Eva</t>
  </si>
  <si>
    <t>Yemi</t>
  </si>
  <si>
    <t>Sharday</t>
  </si>
  <si>
    <t>Ky</t>
  </si>
  <si>
    <t>Aga</t>
  </si>
  <si>
    <t>NixPress</t>
  </si>
  <si>
    <t xml:space="preserve">Kloe Dean </t>
  </si>
  <si>
    <t>Picca</t>
  </si>
  <si>
    <t>Stefano</t>
  </si>
  <si>
    <t>ICE UK</t>
  </si>
  <si>
    <t xml:space="preserve">Daniel Keith Morrison </t>
  </si>
  <si>
    <t>HypeBeast</t>
  </si>
  <si>
    <t>Jelly Pops</t>
  </si>
  <si>
    <t xml:space="preserve">Ja-Ron </t>
  </si>
  <si>
    <t>Urban Slayer</t>
  </si>
  <si>
    <t>Liggud Co Jest</t>
  </si>
  <si>
    <t xml:space="preserve">Mindtrick </t>
  </si>
  <si>
    <t>Creature</t>
  </si>
  <si>
    <t>Maiko CoJest</t>
  </si>
  <si>
    <t>Exile</t>
  </si>
  <si>
    <t>Serenity</t>
  </si>
  <si>
    <t xml:space="preserve">TJ </t>
  </si>
  <si>
    <t xml:space="preserve">Juelz </t>
  </si>
  <si>
    <t>Gman</t>
  </si>
  <si>
    <t>Lia</t>
  </si>
  <si>
    <t>Turbo max</t>
  </si>
  <si>
    <t>Turbo beno</t>
  </si>
  <si>
    <t xml:space="preserve">Ash </t>
  </si>
  <si>
    <t>Silk Boogie</t>
  </si>
  <si>
    <t>Adam</t>
  </si>
  <si>
    <t>Bennie P</t>
  </si>
  <si>
    <t>Oxford</t>
  </si>
  <si>
    <t>Samra</t>
  </si>
  <si>
    <t>Tilly</t>
  </si>
  <si>
    <t>Teekz</t>
  </si>
  <si>
    <t>St. Nic</t>
  </si>
  <si>
    <t>Trae</t>
  </si>
  <si>
    <t>Jeet</t>
  </si>
  <si>
    <t>Yana</t>
  </si>
  <si>
    <t>Taiwo</t>
  </si>
  <si>
    <t>Maria</t>
  </si>
  <si>
    <t>Popping Candy</t>
  </si>
  <si>
    <t>Chi</t>
  </si>
  <si>
    <t>Andre</t>
  </si>
  <si>
    <t>Yasmin</t>
  </si>
  <si>
    <t>Ken</t>
  </si>
  <si>
    <t xml:space="preserve">Richella </t>
  </si>
  <si>
    <t>Dickson</t>
  </si>
  <si>
    <t xml:space="preserve">Tansy (Smurf) </t>
  </si>
  <si>
    <t xml:space="preserve">Harry Popper </t>
  </si>
  <si>
    <t>The Yannick</t>
  </si>
  <si>
    <t>Pressure</t>
  </si>
  <si>
    <t>Jonadette</t>
  </si>
  <si>
    <t>Rikoshay</t>
  </si>
  <si>
    <t>Mechanikool</t>
  </si>
  <si>
    <t>Martin</t>
  </si>
  <si>
    <t>Chris</t>
  </si>
  <si>
    <t>VooDoo</t>
  </si>
  <si>
    <t>Popping</t>
  </si>
  <si>
    <t>KidSayain</t>
  </si>
  <si>
    <t xml:space="preserve">Mr. Top 16 </t>
  </si>
  <si>
    <t>AFLAYva</t>
  </si>
  <si>
    <t>Raoul</t>
  </si>
  <si>
    <t>Taylor</t>
  </si>
  <si>
    <t>Claire</t>
  </si>
  <si>
    <t>Natasha</t>
  </si>
  <si>
    <t xml:space="preserve">Adriana </t>
  </si>
  <si>
    <t>Yee Ting</t>
  </si>
  <si>
    <t xml:space="preserve">Adrenaline </t>
  </si>
  <si>
    <t>Adam CoJest</t>
  </si>
  <si>
    <t>Rommel</t>
  </si>
  <si>
    <t>Nurik</t>
  </si>
  <si>
    <t>Tee</t>
  </si>
  <si>
    <t>House</t>
  </si>
  <si>
    <t>Luke</t>
  </si>
  <si>
    <t>Bboy Simba</t>
  </si>
  <si>
    <t xml:space="preserve">Bez </t>
  </si>
  <si>
    <t>Magic</t>
  </si>
  <si>
    <t>Meme</t>
  </si>
  <si>
    <t>Sammy T</t>
  </si>
  <si>
    <t>Premier</t>
  </si>
  <si>
    <t>huy</t>
  </si>
  <si>
    <t>(B-boy) Kimpoy</t>
  </si>
  <si>
    <t>Michael</t>
  </si>
  <si>
    <t>Garzo</t>
  </si>
  <si>
    <t>Infante</t>
  </si>
  <si>
    <t>Evolution</t>
  </si>
  <si>
    <t>Kraze</t>
  </si>
  <si>
    <t>Sleepless</t>
  </si>
  <si>
    <t>Wick</t>
  </si>
  <si>
    <t xml:space="preserve">JP </t>
  </si>
  <si>
    <t>Stelz</t>
  </si>
  <si>
    <t>Squish</t>
  </si>
  <si>
    <t xml:space="preserve">Savage </t>
  </si>
  <si>
    <t xml:space="preserve">Victor J </t>
  </si>
  <si>
    <t xml:space="preserve">Jbot </t>
  </si>
  <si>
    <t>Andi</t>
  </si>
  <si>
    <t>Aaron</t>
  </si>
  <si>
    <t xml:space="preserve">Haku </t>
  </si>
  <si>
    <t xml:space="preserve">Kid kelvin </t>
  </si>
  <si>
    <t xml:space="preserve">Sharky </t>
  </si>
  <si>
    <t>Spare Tyre</t>
  </si>
  <si>
    <t>Breaking</t>
  </si>
  <si>
    <t>jazzie</t>
  </si>
  <si>
    <t>loci</t>
  </si>
  <si>
    <t>kenya</t>
  </si>
  <si>
    <t>Geri - lou</t>
  </si>
  <si>
    <t>Naomi</t>
  </si>
  <si>
    <t>Kenya</t>
  </si>
  <si>
    <t>Chilly</t>
  </si>
  <si>
    <t>Doosty</t>
  </si>
  <si>
    <t>Player</t>
  </si>
  <si>
    <t>Julie Ballestra</t>
  </si>
  <si>
    <t>Jazzie</t>
  </si>
  <si>
    <t>Frankie J</t>
  </si>
  <si>
    <t>Chimelle</t>
  </si>
  <si>
    <t>Toyin</t>
  </si>
  <si>
    <t>Tijesu*</t>
  </si>
  <si>
    <t>TJ*</t>
  </si>
  <si>
    <t>Paris</t>
  </si>
  <si>
    <t>Brooke</t>
  </si>
  <si>
    <t>Special K</t>
  </si>
  <si>
    <t>Karam</t>
  </si>
  <si>
    <t>Clint</t>
  </si>
  <si>
    <t>Marius</t>
  </si>
  <si>
    <t>Shaadow</t>
  </si>
  <si>
    <t>Kashmir</t>
  </si>
  <si>
    <t>April</t>
  </si>
  <si>
    <t>Popping Judges changed the scoreing brackets  to 1-10</t>
  </si>
  <si>
    <t>* On Paris's score card, TJ and Tijesu scores were meant to be switched but  incorrectly entered 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</si>
</sst>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</cellStyleXfs>
  <cellXfs count="66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4" borderId="11" xfId="3" applyBorder="1" applyAlignment="1">
      <alignment horizontal="left" vertical="top" wrapText="1"/>
    </xf>
    <xf numFmtId="0" fontId="2" fillId="4" borderId="12" xfId="3" applyBorder="1" applyAlignment="1">
      <alignment horizontal="left" vertical="top" wrapText="1"/>
    </xf>
    <xf numFmtId="0" fontId="2" fillId="4" borderId="13" xfId="3" applyBorder="1" applyAlignment="1">
      <alignment horizontal="left" vertical="top" wrapText="1"/>
    </xf>
    <xf numFmtId="0" fontId="2" fillId="5" borderId="14" xfId="4" applyBorder="1" applyAlignment="1">
      <alignment horizontal="left" vertical="top" wrapText="1"/>
    </xf>
    <xf numFmtId="0" fontId="2" fillId="5" borderId="12" xfId="4" applyBorder="1" applyAlignment="1">
      <alignment horizontal="left" vertical="top" wrapText="1"/>
    </xf>
    <xf numFmtId="0" fontId="2" fillId="5" borderId="13" xfId="4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" fillId="2" borderId="1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10" xfId="1" applyBorder="1" applyAlignment="1">
      <alignment horizontal="center"/>
    </xf>
    <xf numFmtId="0" fontId="1" fillId="2" borderId="7" xfId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0" fillId="0" borderId="0" xfId="0" applyAlignment="1"/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Fill="1" applyBorder="1" applyAlignment="1"/>
    <xf numFmtId="0" fontId="0" fillId="0" borderId="3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/>
    <xf numFmtId="0" fontId="3" fillId="3" borderId="6" xfId="2" applyFont="1" applyBorder="1" applyAlignment="1">
      <alignment horizontal="center" vertical="top"/>
    </xf>
    <xf numFmtId="0" fontId="0" fillId="0" borderId="0" xfId="0"/>
    <xf numFmtId="0" fontId="3" fillId="4" borderId="15" xfId="3" applyFont="1" applyBorder="1" applyAlignment="1">
      <alignment horizontal="center"/>
    </xf>
    <xf numFmtId="0" fontId="3" fillId="4" borderId="16" xfId="3" applyFont="1" applyBorder="1" applyAlignment="1">
      <alignment horizontal="center"/>
    </xf>
    <xf numFmtId="0" fontId="3" fillId="5" borderId="16" xfId="4" applyFont="1" applyBorder="1" applyAlignment="1">
      <alignment horizontal="center"/>
    </xf>
    <xf numFmtId="0" fontId="3" fillId="6" borderId="16" xfId="5" applyFont="1" applyBorder="1" applyAlignment="1">
      <alignment horizontal="center"/>
    </xf>
    <xf numFmtId="0" fontId="3" fillId="7" borderId="15" xfId="6" applyFont="1" applyBorder="1" applyAlignment="1">
      <alignment horizontal="center"/>
    </xf>
    <xf numFmtId="0" fontId="3" fillId="7" borderId="16" xfId="6" applyFont="1" applyBorder="1" applyAlignment="1">
      <alignment horizontal="center"/>
    </xf>
    <xf numFmtId="0" fontId="3" fillId="7" borderId="17" xfId="6" applyFont="1" applyBorder="1" applyAlignment="1">
      <alignment horizontal="center"/>
    </xf>
    <xf numFmtId="0" fontId="3" fillId="8" borderId="15" xfId="7" applyFont="1" applyBorder="1" applyAlignment="1">
      <alignment horizontal="center"/>
    </xf>
    <xf numFmtId="0" fontId="3" fillId="8" borderId="16" xfId="7" applyFont="1" applyBorder="1" applyAlignment="1">
      <alignment horizontal="center"/>
    </xf>
    <xf numFmtId="0" fontId="3" fillId="8" borderId="17" xfId="7" applyFont="1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Accent1" xfId="2" builtinId="29"/>
    <cellStyle name="Accent2" xfId="3" builtinId="33"/>
    <cellStyle name="Accent3" xfId="4" builtinId="37"/>
    <cellStyle name="Accent4" xfId="5" builtinId="41"/>
    <cellStyle name="Accent5" xfId="6" builtinId="45"/>
    <cellStyle name="Accent6" xfId="7" builtinId="49"/>
    <cellStyle name="Good" xfId="1" builtinId="26"/>
    <cellStyle name="Normal" xfId="0" builtinId="0"/>
  </cellStyles>
  <dxfs count="108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alignment horizontal="left" vertical="top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alignment horizontal="left" vertical="top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alignment horizontal="left" vertical="top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95249</xdr:rowOff>
    </xdr:from>
    <xdr:to>
      <xdr:col>16</xdr:col>
      <xdr:colOff>276224</xdr:colOff>
      <xdr:row>26</xdr:row>
      <xdr:rowOff>114300</xdr:rowOff>
    </xdr:to>
    <xdr:sp macro="" textlink="">
      <xdr:nvSpPr>
        <xdr:cNvPr id="2" name="TextBox 1"/>
        <xdr:cNvSpPr txBox="1"/>
      </xdr:nvSpPr>
      <xdr:spPr>
        <a:xfrm>
          <a:off x="171449" y="95249"/>
          <a:ext cx="9858375" cy="497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GHGH S.T.A.R. System (The Statistical Trait Aggregate Ranking System)</a:t>
          </a:r>
          <a:b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Prelims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Each judge will individually score every dancer out of  75marks  across the following  traits: Musicality (25), Foundation(25) and Performance (25).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Score bandings are  -  Low level: 1-5   Ok level: 6 -10  good level: 11 -15  Very good level: 16 - 20  Excellent level: 20 - 25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Every dancer's score from a judge is then compared against the scores that judge gave to all the other dancers and will be ranked ( highest score = 1st, second highest = 2nd etc)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will leave every dancer 3  ranks - 1 from each judge (you can be ranked 1st from 1 judge and 6 for another judge based on how that judge scored you compared to the other dancers).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Each dancer's rank  is totaled up and compared. The 16 dancers  with the highest total rank score will  quailify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(Dancer A  gets 2nd, 4th and 1st from judges  = 7th. Dancer B gets 3rd, 3rd,  and 3rd from judges = 9th. Dancer A has ranked higher)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 the event two or more dancers have the same total rank,  their  combined  score from all the judges is used as a decider. the dancer with the highest total score will rank higher.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 the extremely unlikely event the total score is also the same,  then (time permitting) there will be a decider battle if it affects getting into top 1. ( E.g 16th and 17th is tied).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reason  total rank is used over total score is to negate bias from the Judges. One super high or low score can give one dancer a huge advantage or disadvantage. Using  Rank  allows  each judges scoring to have equal weight ( highest score =1, second highest score=2)  this forces each judges scoring consistant with each.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We hope that we have explained this  well for everyone to understand as we know our system is quite complex ( we even made a spreadsheet and everything to do the math for us!!)</a:t>
          </a:r>
          <a:b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id="4" name="Table1345" displayName="Table1345" ref="A2:X57" totalsRowShown="0" headerRowDxfId="107" dataDxfId="105" headerRowBorderDxfId="106" headerRowCellStyle="Normal" dataCellStyle="Normal">
  <autoFilter ref="A2:X57"/>
  <sortState ref="A55:X117">
    <sortCondition ref="X54:X121"/>
  </sortState>
  <tableColumns count="24">
    <tableColumn id="1" name="Battler name" dataDxfId="104" dataCellStyle="Normal"/>
    <tableColumn id="16" name="Music J1" dataDxfId="103" dataCellStyle="Good"/>
    <tableColumn id="15" name="Know J1" dataDxfId="102" dataCellStyle="Good"/>
    <tableColumn id="14" name="Perf J1" dataDxfId="101" dataCellStyle="Good"/>
    <tableColumn id="2" name="SCR J1" dataDxfId="100" dataCellStyle="Normal">
      <calculatedColumnFormula>SUM(Table1345[[#This Row],[Music J1]:[Perf J1]])</calculatedColumnFormula>
    </tableColumn>
    <tableColumn id="3" name="RNK J1" dataDxfId="99" dataCellStyle="Normal">
      <calculatedColumnFormula>RANK(Table1345[[#This Row],[SCR J1]],Table1345[SCR J1])</calculatedColumnFormula>
    </tableColumn>
    <tableColumn id="20" name="Music J2" dataDxfId="98" dataCellStyle="Good"/>
    <tableColumn id="19" name="Know J2" dataDxfId="97" dataCellStyle="Good"/>
    <tableColumn id="18" name="Perf J2" dataDxfId="96" dataCellStyle="Good"/>
    <tableColumn id="4" name="SCR J2" dataDxfId="95" dataCellStyle="Normal">
      <calculatedColumnFormula>SUM(Table1345[[#This Row],[Music J2]:[Perf J2]])</calculatedColumnFormula>
    </tableColumn>
    <tableColumn id="5" name="RNK J2" dataDxfId="94" dataCellStyle="Normal">
      <calculatedColumnFormula>RANK(Table1345[[#This Row],[SCR J2]],Table1345[SCR J2],)</calculatedColumnFormula>
    </tableColumn>
    <tableColumn id="24" name="Music J3" dataDxfId="93" dataCellStyle="Good"/>
    <tableColumn id="23" name="Know J3" dataDxfId="92" dataCellStyle="Good"/>
    <tableColumn id="22" name="Perf J3" dataDxfId="91" dataCellStyle="Good"/>
    <tableColumn id="6" name="SCR J3" dataDxfId="90" dataCellStyle="Normal">
      <calculatedColumnFormula>SUM(Table1345[[#This Row],[Music J3]:[Perf J3]])</calculatedColumnFormula>
    </tableColumn>
    <tableColumn id="7" name="RNK J3" dataDxfId="89" dataCellStyle="Normal">
      <calculatedColumnFormula>RANK(Table1345[[#This Row],[SCR J3]],Table1345[SCR J3])</calculatedColumnFormula>
    </tableColumn>
    <tableColumn id="28" name="T Music" dataDxfId="88" dataCellStyle="Normal">
      <calculatedColumnFormula>SUM(B3,G3,L3)</calculatedColumnFormula>
    </tableColumn>
    <tableColumn id="27" name="T Know" dataDxfId="87" dataCellStyle="Normal">
      <calculatedColumnFormula>SUM(C3,H3,M3)</calculatedColumnFormula>
    </tableColumn>
    <tableColumn id="26" name="T Perf" dataDxfId="86" dataCellStyle="Normal">
      <calculatedColumnFormula>SUM(D3,I3,N3)</calculatedColumnFormula>
    </tableColumn>
    <tableColumn id="10" name="T Score" dataDxfId="85" dataCellStyle="Normal">
      <calculatedColumnFormula>SUM(Table1345[[#This Row],[T Music]:[T Perf]])</calculatedColumnFormula>
    </tableColumn>
    <tableColumn id="11" name="T Rank" dataDxfId="84" dataCellStyle="Normal">
      <calculatedColumnFormula>SUM(F3,K3,P3)</calculatedColumnFormula>
    </tableColumn>
    <tableColumn id="29" name="Auto Rank" dataDxfId="83" dataCellStyle="Normal">
      <calculatedColumnFormula>RANK(Table1345[[#This Row],[T Rank]],Table1345[T Rank],1)</calculatedColumnFormula>
    </tableColumn>
    <tableColumn id="30" name="Tie break?" dataDxfId="82" dataCellStyle="Normal">
      <calculatedColumnFormula>IF(COUNTIF(Table1345[Auto Rank],Table1345[[#This Row],[Auto Rank]])&gt;1,RANK(Table1345[[#This Row],[T Score]],Table1345[T Score],0)/100,0)</calculatedColumnFormula>
    </tableColumn>
    <tableColumn id="31" name="Final Rank" dataDxfId="81" dataCellStyle="Normal">
      <calculatedColumnFormula>Table1345[[#This Row],[Auto Rank]]+Table1345[[#This Row],[Tie break?]]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6:X74" totalsRowShown="0" headerRowDxfId="80" dataDxfId="78" headerRowBorderDxfId="79" headerRowCellStyle="Normal" dataCellStyle="Normal">
  <autoFilter ref="A6:X74"/>
  <sortState ref="A55:X140">
    <sortCondition ref="X54:X140"/>
  </sortState>
  <tableColumns count="24">
    <tableColumn id="1" name="Battler name" dataDxfId="77" dataCellStyle="Normal"/>
    <tableColumn id="16" name="Music J1" dataDxfId="76" dataCellStyle="Good"/>
    <tableColumn id="15" name="Know J1" dataDxfId="75" dataCellStyle="Good"/>
    <tableColumn id="14" name="Perf J1" dataDxfId="74" dataCellStyle="Good"/>
    <tableColumn id="2" name="SCR J1" dataDxfId="73" dataCellStyle="Normal">
      <calculatedColumnFormula>SUM(Table134[[#This Row],[Music J1]:[Perf J1]])</calculatedColumnFormula>
    </tableColumn>
    <tableColumn id="3" name="RNK J1" dataDxfId="72" dataCellStyle="Normal">
      <calculatedColumnFormula>RANK(Table134[[#This Row],[SCR J1]],Table134[SCR J1])</calculatedColumnFormula>
    </tableColumn>
    <tableColumn id="20" name="Music J2" dataDxfId="71" dataCellStyle="Good"/>
    <tableColumn id="19" name="Know J2" dataDxfId="70" dataCellStyle="Good"/>
    <tableColumn id="18" name="Perf J2" dataDxfId="69" dataCellStyle="Good"/>
    <tableColumn id="4" name="SCR J2" dataDxfId="68" dataCellStyle="Normal">
      <calculatedColumnFormula>SUM(Table134[[#This Row],[Music J2]:[Perf J2]])</calculatedColumnFormula>
    </tableColumn>
    <tableColumn id="5" name="RNK J2" dataDxfId="67" dataCellStyle="Normal">
      <calculatedColumnFormula>RANK(Table134[[#This Row],[SCR J2]],Table134[SCR J2],)</calculatedColumnFormula>
    </tableColumn>
    <tableColumn id="24" name="Music J3" dataDxfId="66" dataCellStyle="Good"/>
    <tableColumn id="23" name="Know J3" dataDxfId="65" dataCellStyle="Good"/>
    <tableColumn id="22" name="Perf J3" dataDxfId="64" dataCellStyle="Good"/>
    <tableColumn id="6" name="SCR J3" dataDxfId="63" dataCellStyle="Normal">
      <calculatedColumnFormula>SUM(Table134[[#This Row],[Music J3]:[Perf J3]])</calculatedColumnFormula>
    </tableColumn>
    <tableColumn id="7" name="RNK J3" dataDxfId="62" dataCellStyle="Normal">
      <calculatedColumnFormula>RANK(Table134[[#This Row],[SCR J3]],Table134[SCR J3])</calculatedColumnFormula>
    </tableColumn>
    <tableColumn id="28" name="T Music" dataDxfId="61" dataCellStyle="Normal">
      <calculatedColumnFormula>SUM(B7,G7,L7)</calculatedColumnFormula>
    </tableColumn>
    <tableColumn id="27" name="T Know" dataDxfId="60" dataCellStyle="Normal">
      <calculatedColumnFormula>SUM(C7,H7,M7)</calculatedColumnFormula>
    </tableColumn>
    <tableColumn id="26" name="T Perf" dataDxfId="59" dataCellStyle="Normal">
      <calculatedColumnFormula>SUM(D7,I7,N7)</calculatedColumnFormula>
    </tableColumn>
    <tableColumn id="10" name="T Score" dataDxfId="58" dataCellStyle="Normal">
      <calculatedColumnFormula>SUM(Table134[[#This Row],[T Music]:[T Perf]])</calculatedColumnFormula>
    </tableColumn>
    <tableColumn id="11" name="T Rank" dataDxfId="57" dataCellStyle="Normal">
      <calculatedColumnFormula>SUM(F7,K7,P7)</calculatedColumnFormula>
    </tableColumn>
    <tableColumn id="29" name="Auto Rank" dataDxfId="56" dataCellStyle="Normal">
      <calculatedColumnFormula>RANK(Table134[[#This Row],[T Rank]],Table134[T Rank],1)</calculatedColumnFormula>
    </tableColumn>
    <tableColumn id="30" name="Tie break?" dataDxfId="55" dataCellStyle="Normal">
      <calculatedColumnFormula>IF(COUNTIF(Table134[Auto Rank],Table134[[#This Row],[Auto Rank]])&gt;1,RANK(Table134[[#This Row],[T Score]],Table134[T Score],0)/100,0)</calculatedColumnFormula>
    </tableColumn>
    <tableColumn id="31" name="Final Rank" dataDxfId="54" dataCellStyle="Normal">
      <calculatedColumnFormula>Table134[[#This Row],[Auto Rank]]+Table134[[#This Row],[Tie break?]]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2:X36" totalsRowShown="0" headerRowDxfId="53" dataDxfId="51" headerRowBorderDxfId="52" headerRowCellStyle="Normal" dataCellStyle="Normal">
  <autoFilter ref="A2:X36"/>
  <sortState ref="A55:X98">
    <sortCondition ref="X54:X98"/>
  </sortState>
  <tableColumns count="24">
    <tableColumn id="1" name="Battler name" dataDxfId="50" dataCellStyle="Normal"/>
    <tableColumn id="16" name="Music J1" dataDxfId="49" dataCellStyle="Good"/>
    <tableColumn id="15" name="Know J1" dataDxfId="48" dataCellStyle="Good"/>
    <tableColumn id="14" name="Perf J1" dataDxfId="47" dataCellStyle="Good"/>
    <tableColumn id="2" name="SCR J1" dataDxfId="46" dataCellStyle="Normal">
      <calculatedColumnFormula>SUM(Table13[[#This Row],[Music J1]:[Perf J1]])</calculatedColumnFormula>
    </tableColumn>
    <tableColumn id="3" name="RNK J1" dataDxfId="45" dataCellStyle="Normal">
      <calculatedColumnFormula>RANK(Table13[[#This Row],[SCR J1]],Table13[SCR J1])</calculatedColumnFormula>
    </tableColumn>
    <tableColumn id="20" name="Music J2" dataDxfId="44" dataCellStyle="Good"/>
    <tableColumn id="19" name="Know J2" dataDxfId="43" dataCellStyle="Good"/>
    <tableColumn id="18" name="Perf J2" dataDxfId="42" dataCellStyle="Good"/>
    <tableColumn id="4" name="SCR J2" dataDxfId="41" dataCellStyle="Normal">
      <calculatedColumnFormula>SUM(Table13[[#This Row],[Music J2]:[Perf J2]])</calculatedColumnFormula>
    </tableColumn>
    <tableColumn id="5" name="RNK J2" dataDxfId="40" dataCellStyle="Normal">
      <calculatedColumnFormula>RANK(Table13[[#This Row],[SCR J2]],Table13[SCR J2],)</calculatedColumnFormula>
    </tableColumn>
    <tableColumn id="24" name="Music J3" dataDxfId="39" dataCellStyle="Good"/>
    <tableColumn id="23" name="Know J3" dataDxfId="38" dataCellStyle="Good"/>
    <tableColumn id="22" name="Perf J3" dataDxfId="37" dataCellStyle="Good"/>
    <tableColumn id="6" name="SCR J3" dataDxfId="36" dataCellStyle="Normal">
      <calculatedColumnFormula>SUM(Table13[[#This Row],[Music J3]:[Perf J3]])</calculatedColumnFormula>
    </tableColumn>
    <tableColumn id="7" name="RNK J3" dataDxfId="35" dataCellStyle="Normal">
      <calculatedColumnFormula>RANK(Table13[[#This Row],[SCR J3]],Table13[SCR J3])</calculatedColumnFormula>
    </tableColumn>
    <tableColumn id="28" name="T Music" dataDxfId="34" dataCellStyle="Normal">
      <calculatedColumnFormula>SUM(B3,G3,L3)</calculatedColumnFormula>
    </tableColumn>
    <tableColumn id="27" name="T Know" dataDxfId="33" dataCellStyle="Normal">
      <calculatedColumnFormula>SUM(C3,H3,M3)</calculatedColumnFormula>
    </tableColumn>
    <tableColumn id="26" name="T Perf" dataDxfId="32" dataCellStyle="Normal">
      <calculatedColumnFormula>SUM(D3,I3,N3)</calculatedColumnFormula>
    </tableColumn>
    <tableColumn id="10" name="T Score" dataDxfId="31" dataCellStyle="Normal">
      <calculatedColumnFormula>SUM(Table13[[#This Row],[T Music]:[T Perf]])</calculatedColumnFormula>
    </tableColumn>
    <tableColumn id="11" name="T Rank" dataDxfId="30" dataCellStyle="Normal">
      <calculatedColumnFormula>SUM(F3,K3,P3)</calculatedColumnFormula>
    </tableColumn>
    <tableColumn id="29" name="Auto Rank" dataDxfId="29" dataCellStyle="Normal">
      <calculatedColumnFormula>RANK(Table13[[#This Row],[T Rank]],Table13[T Rank],1)</calculatedColumnFormula>
    </tableColumn>
    <tableColumn id="30" name="Tie break?" dataDxfId="28" dataCellStyle="Normal">
      <calculatedColumnFormula>IF(COUNTIF(Table13[Auto Rank],Table13[[#This Row],[Auto Rank]])&gt;1,RANK(Table13[[#This Row],[T Score]],Table13[T Score],0)/100,0)</calculatedColumnFormula>
    </tableColumn>
    <tableColumn id="31" name="Final Rank" dataDxfId="27" dataCellStyle="Normal">
      <calculatedColumnFormula>Table13[[#This Row],[Auto Rank]]+Table13[[#This Row],[Tie break?]]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2:X44" totalsRowShown="0" headerRowDxfId="26" dataDxfId="24" headerRowBorderDxfId="25" headerRowCellStyle="Normal" dataCellStyle="Normal">
  <autoFilter ref="A2:X44"/>
  <sortState ref="A55:X115">
    <sortCondition ref="X54:X115"/>
  </sortState>
  <tableColumns count="24">
    <tableColumn id="1" name="Battler name" dataDxfId="23" dataCellStyle="Normal"/>
    <tableColumn id="16" name="Music J1" dataDxfId="22" dataCellStyle="Good"/>
    <tableColumn id="15" name="Know J1" dataDxfId="21" dataCellStyle="Good"/>
    <tableColumn id="14" name="Perf J1" dataDxfId="20" dataCellStyle="Good"/>
    <tableColumn id="2" name="SCR J1" dataDxfId="19" dataCellStyle="Normal">
      <calculatedColumnFormula>SUM(Table1[[#This Row],[Music J1]:[Perf J1]])</calculatedColumnFormula>
    </tableColumn>
    <tableColumn id="3" name="RNK J1" dataDxfId="18" dataCellStyle="Normal">
      <calculatedColumnFormula>RANK(Table1[[#This Row],[SCR J1]],Table1[SCR J1])</calculatedColumnFormula>
    </tableColumn>
    <tableColumn id="20" name="Music J2" dataDxfId="17" dataCellStyle="Good"/>
    <tableColumn id="19" name="Know J2" dataDxfId="16" dataCellStyle="Good"/>
    <tableColumn id="18" name="Perf J2" dataDxfId="15" dataCellStyle="Good"/>
    <tableColumn id="4" name="SCR J2" dataDxfId="14" dataCellStyle="Normal">
      <calculatedColumnFormula>SUM(Table1[[#This Row],[Music J2]:[Perf J2]])</calculatedColumnFormula>
    </tableColumn>
    <tableColumn id="5" name="RNK J2" dataDxfId="13" dataCellStyle="Normal">
      <calculatedColumnFormula>RANK(Table1[[#This Row],[SCR J2]],Table1[SCR J2],)</calculatedColumnFormula>
    </tableColumn>
    <tableColumn id="24" name="Music J3" dataDxfId="12" dataCellStyle="Good"/>
    <tableColumn id="23" name="Know J3" dataDxfId="11" dataCellStyle="Good"/>
    <tableColumn id="22" name="Perf J3" dataDxfId="10" dataCellStyle="Good"/>
    <tableColumn id="6" name="SCR J3" dataDxfId="9" dataCellStyle="Normal">
      <calculatedColumnFormula>SUM(Table1[[#This Row],[Music J3]:[Perf J3]])</calculatedColumnFormula>
    </tableColumn>
    <tableColumn id="7" name="RNK J3" dataDxfId="8" dataCellStyle="Normal">
      <calculatedColumnFormula>RANK(Table1[[#This Row],[SCR J3]],Table1[SCR J3])</calculatedColumnFormula>
    </tableColumn>
    <tableColumn id="28" name="T Music" dataDxfId="7" dataCellStyle="Normal">
      <calculatedColumnFormula>SUM(B3,G3,L3)</calculatedColumnFormula>
    </tableColumn>
    <tableColumn id="27" name="T Know" dataDxfId="6" dataCellStyle="Normal">
      <calculatedColumnFormula>SUM(C3,H3,M3)</calculatedColumnFormula>
    </tableColumn>
    <tableColumn id="26" name="T Perf" dataDxfId="5" dataCellStyle="Normal">
      <calculatedColumnFormula>SUM(D3,I3,N3)</calculatedColumnFormula>
    </tableColumn>
    <tableColumn id="10" name="T Score" dataDxfId="4" dataCellStyle="Normal">
      <calculatedColumnFormula>SUM(Table1[[#This Row],[T Music]:[T Perf]])</calculatedColumnFormula>
    </tableColumn>
    <tableColumn id="11" name="T Rank" dataDxfId="3" dataCellStyle="Normal">
      <calculatedColumnFormula>SUM(F3,K3,P3)</calculatedColumnFormula>
    </tableColumn>
    <tableColumn id="29" name="Auto Rank" dataDxfId="2" dataCellStyle="Normal">
      <calculatedColumnFormula>RANK(Table1[[#This Row],[T Rank]],Table1[T Rank],1)</calculatedColumnFormula>
    </tableColumn>
    <tableColumn id="30" name="Tie break?" dataDxfId="1" dataCellStyle="Normal">
      <calculatedColumnFormula>IF(COUNTIF(Table1[Auto Rank],Table1[[#This Row],[Auto Rank]])&gt;1,RANK(Table1[[#This Row],[T Score]],Table1[T Score],0)/100,0)</calculatedColumnFormula>
    </tableColumn>
    <tableColumn id="31" name="Final Rank" dataDxfId="0" dataCellStyle="Normal">
      <calculatedColumnFormula>Table1[[#This Row],[Auto Rank]]+Table1[[#This Row],[Tie break?]]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opLeftCell="A22" zoomScale="90" zoomScaleNormal="90" workbookViewId="0">
      <selection activeCell="E16" sqref="E16"/>
    </sheetView>
  </sheetViews>
  <sheetFormatPr defaultRowHeight="15" x14ac:dyDescent="0.25"/>
  <cols>
    <col min="1" max="1" width="23" style="42" customWidth="1"/>
    <col min="2" max="23" width="9.42578125" style="42" customWidth="1"/>
    <col min="24" max="24" width="13.42578125" style="42" customWidth="1"/>
    <col min="25" max="25" width="9.42578125" style="42" customWidth="1"/>
    <col min="26" max="16384" width="9.140625" style="42"/>
  </cols>
  <sheetData>
    <row r="1" spans="1:28" ht="15.75" thickBot="1" x14ac:dyDescent="0.3">
      <c r="A1" s="53" t="s">
        <v>15</v>
      </c>
      <c r="B1" s="55" t="s">
        <v>198</v>
      </c>
      <c r="C1" s="56"/>
      <c r="D1" s="56"/>
      <c r="E1" s="56"/>
      <c r="F1" s="56"/>
      <c r="G1" s="57" t="s">
        <v>196</v>
      </c>
      <c r="H1" s="57"/>
      <c r="I1" s="57"/>
      <c r="J1" s="57"/>
      <c r="K1" s="57"/>
      <c r="L1" s="58" t="s">
        <v>197</v>
      </c>
      <c r="M1" s="58"/>
      <c r="N1" s="58"/>
      <c r="O1" s="58"/>
      <c r="P1" s="58"/>
      <c r="Q1" s="59" t="s">
        <v>13</v>
      </c>
      <c r="R1" s="60"/>
      <c r="S1" s="60"/>
      <c r="T1" s="61"/>
      <c r="U1" s="62" t="s">
        <v>14</v>
      </c>
      <c r="V1" s="63"/>
      <c r="W1" s="63"/>
      <c r="X1" s="64"/>
    </row>
    <row r="2" spans="1:28" ht="30.75" thickBot="1" x14ac:dyDescent="0.3">
      <c r="A2" s="2" t="s">
        <v>16</v>
      </c>
      <c r="B2" s="14" t="s">
        <v>18</v>
      </c>
      <c r="C2" s="15" t="s">
        <v>17</v>
      </c>
      <c r="D2" s="15" t="s">
        <v>0</v>
      </c>
      <c r="E2" s="15" t="s">
        <v>1</v>
      </c>
      <c r="F2" s="16" t="s">
        <v>2</v>
      </c>
      <c r="G2" s="17" t="s">
        <v>19</v>
      </c>
      <c r="H2" s="18" t="s">
        <v>20</v>
      </c>
      <c r="I2" s="18" t="s">
        <v>3</v>
      </c>
      <c r="J2" s="18" t="s">
        <v>4</v>
      </c>
      <c r="K2" s="19" t="s">
        <v>5</v>
      </c>
      <c r="L2" s="20" t="s">
        <v>21</v>
      </c>
      <c r="M2" s="21" t="s">
        <v>22</v>
      </c>
      <c r="N2" s="21" t="s">
        <v>23</v>
      </c>
      <c r="O2" s="21" t="s">
        <v>6</v>
      </c>
      <c r="P2" s="22" t="s">
        <v>7</v>
      </c>
      <c r="Q2" s="20" t="s">
        <v>24</v>
      </c>
      <c r="R2" s="21" t="s">
        <v>25</v>
      </c>
      <c r="S2" s="21" t="s">
        <v>26</v>
      </c>
      <c r="T2" s="22" t="s">
        <v>8</v>
      </c>
      <c r="U2" s="20" t="s">
        <v>9</v>
      </c>
      <c r="V2" s="23" t="s">
        <v>11</v>
      </c>
      <c r="W2" s="23" t="s">
        <v>10</v>
      </c>
      <c r="X2" s="24" t="s">
        <v>12</v>
      </c>
    </row>
    <row r="3" spans="1:28" x14ac:dyDescent="0.25">
      <c r="A3" s="43" t="s">
        <v>60</v>
      </c>
      <c r="B3" s="27">
        <v>19</v>
      </c>
      <c r="C3" s="26">
        <v>20</v>
      </c>
      <c r="D3" s="26">
        <v>20</v>
      </c>
      <c r="E3" s="12">
        <f>SUM(Table1345[[#This Row],[Music J1]:[Perf J1]])</f>
        <v>59</v>
      </c>
      <c r="F3" s="13">
        <f>RANK(Table1345[[#This Row],[SCR J1]],Table1345[SCR J1])</f>
        <v>3</v>
      </c>
      <c r="G3" s="29">
        <v>18</v>
      </c>
      <c r="H3" s="26">
        <v>20</v>
      </c>
      <c r="I3" s="26">
        <v>21</v>
      </c>
      <c r="J3" s="46">
        <f>SUM(Table1345[[#This Row],[Music J2]:[Perf J2]])</f>
        <v>59</v>
      </c>
      <c r="K3" s="13">
        <f>RANK(Table1345[[#This Row],[SCR J2]],Table1345[SCR J2],)</f>
        <v>2</v>
      </c>
      <c r="L3" s="29">
        <v>23</v>
      </c>
      <c r="M3" s="26">
        <v>24</v>
      </c>
      <c r="N3" s="26">
        <v>25</v>
      </c>
      <c r="O3" s="46">
        <f>SUM(Table1345[[#This Row],[Music J3]:[Perf J3]])</f>
        <v>72</v>
      </c>
      <c r="P3" s="13">
        <f>RANK(Table1345[[#This Row],[SCR J3]],Table1345[SCR J3])</f>
        <v>1</v>
      </c>
      <c r="Q3" s="47">
        <f t="shared" ref="Q3:Q34" si="0">SUM(B3,G3,L3)</f>
        <v>60</v>
      </c>
      <c r="R3" s="12">
        <f t="shared" ref="R3:R34" si="1">SUM(C3,H3,M3)</f>
        <v>64</v>
      </c>
      <c r="S3" s="12">
        <f t="shared" ref="S3:S34" si="2">SUM(D3,I3,N3)</f>
        <v>66</v>
      </c>
      <c r="T3" s="48">
        <f>SUM(Table1345[[#This Row],[T Music]:[T Perf]])</f>
        <v>190</v>
      </c>
      <c r="U3" s="47">
        <f t="shared" ref="U3:U34" si="3">SUM(F3,K3,P3)</f>
        <v>6</v>
      </c>
      <c r="V3" s="46">
        <f>RANK(Table1345[[#This Row],[T Rank]],Table1345[T Rank],1)</f>
        <v>1</v>
      </c>
      <c r="W3" s="46">
        <f>IF(COUNTIF(Table1345[Auto Rank],Table1345[[#This Row],[Auto Rank]])&gt;1,RANK(Table1345[[#This Row],[T Score]],Table1345[T Score],0)/100,0)</f>
        <v>0</v>
      </c>
      <c r="X3" s="48">
        <f>Table1345[[#This Row],[Auto Rank]]+Table1345[[#This Row],[Tie break?]]</f>
        <v>1</v>
      </c>
    </row>
    <row r="4" spans="1:28" x14ac:dyDescent="0.25">
      <c r="A4" s="43" t="s">
        <v>80</v>
      </c>
      <c r="B4" s="28">
        <v>20</v>
      </c>
      <c r="C4" s="25">
        <v>20</v>
      </c>
      <c r="D4" s="25">
        <v>20</v>
      </c>
      <c r="E4" s="12">
        <f>SUM(Table1345[[#This Row],[Music J1]:[Perf J1]])</f>
        <v>60</v>
      </c>
      <c r="F4" s="8">
        <f>RANK(Table1345[[#This Row],[SCR J1]],Table1345[SCR J1])</f>
        <v>1</v>
      </c>
      <c r="G4" s="30">
        <v>19</v>
      </c>
      <c r="H4" s="25">
        <v>18</v>
      </c>
      <c r="I4" s="25">
        <v>19</v>
      </c>
      <c r="J4" s="9">
        <f>SUM(Table1345[[#This Row],[Music J2]:[Perf J2]])</f>
        <v>56</v>
      </c>
      <c r="K4" s="8">
        <f>RANK(Table1345[[#This Row],[SCR J2]],Table1345[SCR J2],)</f>
        <v>4</v>
      </c>
      <c r="L4" s="30">
        <v>25</v>
      </c>
      <c r="M4" s="25">
        <v>20</v>
      </c>
      <c r="N4" s="25">
        <v>25</v>
      </c>
      <c r="O4" s="9">
        <f>SUM(Table1345[[#This Row],[Music J3]:[Perf J3]])</f>
        <v>70</v>
      </c>
      <c r="P4" s="8">
        <f>RANK(Table1345[[#This Row],[SCR J3]],Table1345[SCR J3])</f>
        <v>3</v>
      </c>
      <c r="Q4" s="7">
        <f t="shared" si="0"/>
        <v>64</v>
      </c>
      <c r="R4" s="4">
        <f t="shared" si="1"/>
        <v>58</v>
      </c>
      <c r="S4" s="4">
        <f t="shared" si="2"/>
        <v>64</v>
      </c>
      <c r="T4" s="10">
        <f>SUM(Table1345[[#This Row],[T Music]:[T Perf]])</f>
        <v>186</v>
      </c>
      <c r="U4" s="7">
        <f t="shared" si="3"/>
        <v>8</v>
      </c>
      <c r="V4" s="9">
        <f>RANK(Table1345[[#This Row],[T Rank]],Table1345[T Rank],1)</f>
        <v>2</v>
      </c>
      <c r="W4" s="9">
        <f>IF(COUNTIF(Table1345[Auto Rank],Table1345[[#This Row],[Auto Rank]])&gt;1,RANK(Table1345[[#This Row],[T Score]],Table1345[T Score],0)/100,0)</f>
        <v>0</v>
      </c>
      <c r="X4" s="10">
        <f>Table1345[[#This Row],[Auto Rank]]+Table1345[[#This Row],[Tie break?]]</f>
        <v>2</v>
      </c>
    </row>
    <row r="5" spans="1:28" x14ac:dyDescent="0.25">
      <c r="A5" s="45" t="s">
        <v>174</v>
      </c>
      <c r="B5" s="28">
        <v>19</v>
      </c>
      <c r="C5" s="25">
        <v>19</v>
      </c>
      <c r="D5" s="25">
        <v>19</v>
      </c>
      <c r="E5" s="12">
        <f>SUM(Table1345[[#This Row],[Music J1]:[Perf J1]])</f>
        <v>57</v>
      </c>
      <c r="F5" s="8">
        <f>RANK(Table1345[[#This Row],[SCR J1]],Table1345[SCR J1])</f>
        <v>6</v>
      </c>
      <c r="G5" s="30">
        <v>19</v>
      </c>
      <c r="H5" s="25">
        <v>18</v>
      </c>
      <c r="I5" s="25">
        <v>19</v>
      </c>
      <c r="J5" s="9">
        <f>SUM(Table1345[[#This Row],[Music J2]:[Perf J2]])</f>
        <v>56</v>
      </c>
      <c r="K5" s="8">
        <f>RANK(Table1345[[#This Row],[SCR J2]],Table1345[SCR J2],)</f>
        <v>4</v>
      </c>
      <c r="L5" s="30">
        <v>24</v>
      </c>
      <c r="M5" s="25">
        <v>22</v>
      </c>
      <c r="N5" s="25">
        <v>25</v>
      </c>
      <c r="O5" s="9">
        <f>SUM(Table1345[[#This Row],[Music J3]:[Perf J3]])</f>
        <v>71</v>
      </c>
      <c r="P5" s="8">
        <f>RANK(Table1345[[#This Row],[SCR J3]],Table1345[SCR J3])</f>
        <v>2</v>
      </c>
      <c r="Q5" s="7">
        <f t="shared" si="0"/>
        <v>62</v>
      </c>
      <c r="R5" s="4">
        <f t="shared" si="1"/>
        <v>59</v>
      </c>
      <c r="S5" s="4">
        <f t="shared" si="2"/>
        <v>63</v>
      </c>
      <c r="T5" s="10">
        <f>SUM(Table1345[[#This Row],[T Music]:[T Perf]])</f>
        <v>184</v>
      </c>
      <c r="U5" s="7">
        <f t="shared" si="3"/>
        <v>12</v>
      </c>
      <c r="V5" s="9">
        <f>RANK(Table1345[[#This Row],[T Rank]],Table1345[T Rank],1)</f>
        <v>3</v>
      </c>
      <c r="W5" s="9">
        <f>IF(COUNTIF(Table1345[Auto Rank],Table1345[[#This Row],[Auto Rank]])&gt;1,RANK(Table1345[[#This Row],[T Score]],Table1345[T Score],0)/100,0)</f>
        <v>0.03</v>
      </c>
      <c r="X5" s="10">
        <f>Table1345[[#This Row],[Auto Rank]]+Table1345[[#This Row],[Tie break?]]</f>
        <v>3.03</v>
      </c>
    </row>
    <row r="6" spans="1:28" x14ac:dyDescent="0.25">
      <c r="A6" s="43" t="s">
        <v>47</v>
      </c>
      <c r="B6" s="28">
        <v>20</v>
      </c>
      <c r="C6" s="25">
        <v>19</v>
      </c>
      <c r="D6" s="25">
        <v>20</v>
      </c>
      <c r="E6" s="12">
        <f>SUM(Table1345[[#This Row],[Music J1]:[Perf J1]])</f>
        <v>59</v>
      </c>
      <c r="F6" s="8">
        <f>RANK(Table1345[[#This Row],[SCR J1]],Table1345[SCR J1])</f>
        <v>3</v>
      </c>
      <c r="G6" s="30">
        <v>18</v>
      </c>
      <c r="H6" s="25">
        <v>19</v>
      </c>
      <c r="I6" s="25">
        <v>20</v>
      </c>
      <c r="J6" s="9">
        <f>SUM(Table1345[[#This Row],[Music J2]:[Perf J2]])</f>
        <v>57</v>
      </c>
      <c r="K6" s="8">
        <f>RANK(Table1345[[#This Row],[SCR J2]],Table1345[SCR J2],)</f>
        <v>3</v>
      </c>
      <c r="L6" s="30">
        <v>22</v>
      </c>
      <c r="M6" s="25">
        <v>20</v>
      </c>
      <c r="N6" s="25">
        <v>25</v>
      </c>
      <c r="O6" s="9">
        <f>SUM(Table1345[[#This Row],[Music J3]:[Perf J3]])</f>
        <v>67</v>
      </c>
      <c r="P6" s="8">
        <f>RANK(Table1345[[#This Row],[SCR J3]],Table1345[SCR J3])</f>
        <v>6</v>
      </c>
      <c r="Q6" s="7">
        <f t="shared" si="0"/>
        <v>60</v>
      </c>
      <c r="R6" s="4">
        <f t="shared" si="1"/>
        <v>58</v>
      </c>
      <c r="S6" s="4">
        <f t="shared" si="2"/>
        <v>65</v>
      </c>
      <c r="T6" s="10">
        <f>SUM(Table1345[[#This Row],[T Music]:[T Perf]])</f>
        <v>183</v>
      </c>
      <c r="U6" s="7">
        <f t="shared" si="3"/>
        <v>12</v>
      </c>
      <c r="V6" s="9">
        <f>RANK(Table1345[[#This Row],[T Rank]],Table1345[T Rank],1)</f>
        <v>3</v>
      </c>
      <c r="W6" s="9">
        <f>IF(COUNTIF(Table1345[Auto Rank],Table1345[[#This Row],[Auto Rank]])&gt;1,RANK(Table1345[[#This Row],[T Score]],Table1345[T Score],0)/100,0)</f>
        <v>0.04</v>
      </c>
      <c r="X6" s="10">
        <f>Table1345[[#This Row],[Auto Rank]]+Table1345[[#This Row],[Tie break?]]</f>
        <v>3.04</v>
      </c>
    </row>
    <row r="7" spans="1:28" x14ac:dyDescent="0.25">
      <c r="A7" s="43" t="s">
        <v>65</v>
      </c>
      <c r="B7" s="28">
        <v>20</v>
      </c>
      <c r="C7" s="25">
        <v>20</v>
      </c>
      <c r="D7" s="25">
        <v>20</v>
      </c>
      <c r="E7" s="12">
        <f>SUM(Table1345[[#This Row],[Music J1]:[Perf J1]])</f>
        <v>60</v>
      </c>
      <c r="F7" s="8">
        <f>RANK(Table1345[[#This Row],[SCR J1]],Table1345[SCR J1])</f>
        <v>1</v>
      </c>
      <c r="G7" s="30">
        <v>13</v>
      </c>
      <c r="H7" s="25">
        <v>20</v>
      </c>
      <c r="I7" s="25">
        <v>20</v>
      </c>
      <c r="J7" s="9">
        <f>SUM(Table1345[[#This Row],[Music J2]:[Perf J2]])</f>
        <v>53</v>
      </c>
      <c r="K7" s="8">
        <f>RANK(Table1345[[#This Row],[SCR J2]],Table1345[SCR J2],)</f>
        <v>8</v>
      </c>
      <c r="L7" s="30">
        <v>25</v>
      </c>
      <c r="M7" s="25">
        <v>25</v>
      </c>
      <c r="N7" s="25">
        <v>20</v>
      </c>
      <c r="O7" s="9">
        <f>SUM(Table1345[[#This Row],[Music J3]:[Perf J3]])</f>
        <v>70</v>
      </c>
      <c r="P7" s="8">
        <f>RANK(Table1345[[#This Row],[SCR J3]],Table1345[SCR J3])</f>
        <v>3</v>
      </c>
      <c r="Q7" s="7">
        <f t="shared" si="0"/>
        <v>58</v>
      </c>
      <c r="R7" s="4">
        <f t="shared" si="1"/>
        <v>65</v>
      </c>
      <c r="S7" s="4">
        <f t="shared" si="2"/>
        <v>60</v>
      </c>
      <c r="T7" s="10">
        <f>SUM(Table1345[[#This Row],[T Music]:[T Perf]])</f>
        <v>183</v>
      </c>
      <c r="U7" s="7">
        <f t="shared" si="3"/>
        <v>12</v>
      </c>
      <c r="V7" s="9">
        <f>RANK(Table1345[[#This Row],[T Rank]],Table1345[T Rank],1)</f>
        <v>3</v>
      </c>
      <c r="W7" s="9">
        <f>IF(COUNTIF(Table1345[Auto Rank],Table1345[[#This Row],[Auto Rank]])&gt;1,RANK(Table1345[[#This Row],[T Score]],Table1345[T Score],0)/100,0)</f>
        <v>0.04</v>
      </c>
      <c r="X7" s="10">
        <f>Table1345[[#This Row],[Auto Rank]]+Table1345[[#This Row],[Tie break?]]</f>
        <v>3.04</v>
      </c>
    </row>
    <row r="8" spans="1:28" x14ac:dyDescent="0.25">
      <c r="A8" s="43" t="s">
        <v>81</v>
      </c>
      <c r="B8" s="28">
        <v>19</v>
      </c>
      <c r="C8" s="25">
        <v>20</v>
      </c>
      <c r="D8" s="25">
        <v>20</v>
      </c>
      <c r="E8" s="12">
        <f>SUM(Table1345[[#This Row],[Music J1]:[Perf J1]])</f>
        <v>59</v>
      </c>
      <c r="F8" s="8">
        <f>RANK(Table1345[[#This Row],[SCR J1]],Table1345[SCR J1])</f>
        <v>3</v>
      </c>
      <c r="G8" s="30">
        <v>20</v>
      </c>
      <c r="H8" s="25">
        <v>20</v>
      </c>
      <c r="I8" s="25">
        <v>20</v>
      </c>
      <c r="J8" s="9">
        <f>SUM(Table1345[[#This Row],[Music J2]:[Perf J2]])</f>
        <v>60</v>
      </c>
      <c r="K8" s="8">
        <f>RANK(Table1345[[#This Row],[SCR J2]],Table1345[SCR J2],)</f>
        <v>1</v>
      </c>
      <c r="L8" s="30">
        <v>19</v>
      </c>
      <c r="M8" s="25">
        <v>16</v>
      </c>
      <c r="N8" s="25">
        <v>20</v>
      </c>
      <c r="O8" s="9">
        <f>SUM(Table1345[[#This Row],[Music J3]:[Perf J3]])</f>
        <v>55</v>
      </c>
      <c r="P8" s="8">
        <f>RANK(Table1345[[#This Row],[SCR J3]],Table1345[SCR J3])</f>
        <v>15</v>
      </c>
      <c r="Q8" s="7">
        <f t="shared" si="0"/>
        <v>58</v>
      </c>
      <c r="R8" s="4">
        <f t="shared" si="1"/>
        <v>56</v>
      </c>
      <c r="S8" s="4">
        <f t="shared" si="2"/>
        <v>60</v>
      </c>
      <c r="T8" s="10">
        <f>SUM(Table1345[[#This Row],[T Music]:[T Perf]])</f>
        <v>174</v>
      </c>
      <c r="U8" s="7">
        <f t="shared" si="3"/>
        <v>19</v>
      </c>
      <c r="V8" s="9">
        <f>RANK(Table1345[[#This Row],[T Rank]],Table1345[T Rank],1)</f>
        <v>6</v>
      </c>
      <c r="W8" s="9">
        <f>IF(COUNTIF(Table1345[Auto Rank],Table1345[[#This Row],[Auto Rank]])&gt;1,RANK(Table1345[[#This Row],[T Score]],Table1345[T Score],0)/100,0)</f>
        <v>0</v>
      </c>
      <c r="X8" s="10">
        <f>Table1345[[#This Row],[Auto Rank]]+Table1345[[#This Row],[Tie break?]]</f>
        <v>6</v>
      </c>
    </row>
    <row r="9" spans="1:28" x14ac:dyDescent="0.25">
      <c r="A9" s="43" t="s">
        <v>79</v>
      </c>
      <c r="B9" s="28">
        <v>17</v>
      </c>
      <c r="C9" s="25">
        <v>18</v>
      </c>
      <c r="D9" s="25">
        <v>18</v>
      </c>
      <c r="E9" s="12">
        <f>SUM(Table1345[[#This Row],[Music J1]:[Perf J1]])</f>
        <v>53</v>
      </c>
      <c r="F9" s="8">
        <f>RANK(Table1345[[#This Row],[SCR J1]],Table1345[SCR J1])</f>
        <v>8</v>
      </c>
      <c r="G9" s="30">
        <v>18</v>
      </c>
      <c r="H9" s="25">
        <v>19</v>
      </c>
      <c r="I9" s="25">
        <v>19</v>
      </c>
      <c r="J9" s="9">
        <f>SUM(Table1345[[#This Row],[Music J2]:[Perf J2]])</f>
        <v>56</v>
      </c>
      <c r="K9" s="8">
        <f>RANK(Table1345[[#This Row],[SCR J2]],Table1345[SCR J2],)</f>
        <v>4</v>
      </c>
      <c r="L9" s="30">
        <v>20</v>
      </c>
      <c r="M9" s="25">
        <v>21</v>
      </c>
      <c r="N9" s="25">
        <v>20</v>
      </c>
      <c r="O9" s="9">
        <f>SUM(Table1345[[#This Row],[Music J3]:[Perf J3]])</f>
        <v>61</v>
      </c>
      <c r="P9" s="8">
        <f>RANK(Table1345[[#This Row],[SCR J3]],Table1345[SCR J3])</f>
        <v>11</v>
      </c>
      <c r="Q9" s="7">
        <f t="shared" si="0"/>
        <v>55</v>
      </c>
      <c r="R9" s="4">
        <f t="shared" si="1"/>
        <v>58</v>
      </c>
      <c r="S9" s="4">
        <f t="shared" si="2"/>
        <v>57</v>
      </c>
      <c r="T9" s="10">
        <f>SUM(Table1345[[#This Row],[T Music]:[T Perf]])</f>
        <v>170</v>
      </c>
      <c r="U9" s="7">
        <f t="shared" si="3"/>
        <v>23</v>
      </c>
      <c r="V9" s="9">
        <f>RANK(Table1345[[#This Row],[T Rank]],Table1345[T Rank],1)</f>
        <v>7</v>
      </c>
      <c r="W9" s="9">
        <f>IF(COUNTIF(Table1345[Auto Rank],Table1345[[#This Row],[Auto Rank]])&gt;1,RANK(Table1345[[#This Row],[T Score]],Table1345[T Score],0)/100,0)</f>
        <v>0</v>
      </c>
      <c r="X9" s="10">
        <f>Table1345[[#This Row],[Auto Rank]]+Table1345[[#This Row],[Tie break?]]</f>
        <v>7</v>
      </c>
    </row>
    <row r="10" spans="1:28" x14ac:dyDescent="0.25">
      <c r="A10" s="43" t="s">
        <v>58</v>
      </c>
      <c r="B10" s="28">
        <v>17</v>
      </c>
      <c r="C10" s="25">
        <v>15</v>
      </c>
      <c r="D10" s="25">
        <v>18</v>
      </c>
      <c r="E10" s="12">
        <f>SUM(Table1345[[#This Row],[Music J1]:[Perf J1]])</f>
        <v>50</v>
      </c>
      <c r="F10" s="8">
        <f>RANK(Table1345[[#This Row],[SCR J1]],Table1345[SCR J1])</f>
        <v>13</v>
      </c>
      <c r="G10" s="30">
        <v>16</v>
      </c>
      <c r="H10" s="25">
        <v>17</v>
      </c>
      <c r="I10" s="25">
        <v>19</v>
      </c>
      <c r="J10" s="9">
        <f>SUM(Table1345[[#This Row],[Music J2]:[Perf J2]])</f>
        <v>52</v>
      </c>
      <c r="K10" s="8">
        <f>RANK(Table1345[[#This Row],[SCR J2]],Table1345[SCR J2],)</f>
        <v>9</v>
      </c>
      <c r="L10" s="30">
        <v>21</v>
      </c>
      <c r="M10" s="25">
        <v>22</v>
      </c>
      <c r="N10" s="25">
        <v>25</v>
      </c>
      <c r="O10" s="9">
        <f>SUM(Table1345[[#This Row],[Music J3]:[Perf J3]])</f>
        <v>68</v>
      </c>
      <c r="P10" s="8">
        <f>RANK(Table1345[[#This Row],[SCR J3]],Table1345[SCR J3])</f>
        <v>5</v>
      </c>
      <c r="Q10" s="7">
        <f t="shared" si="0"/>
        <v>54</v>
      </c>
      <c r="R10" s="4">
        <f t="shared" si="1"/>
        <v>54</v>
      </c>
      <c r="S10" s="4">
        <f t="shared" si="2"/>
        <v>62</v>
      </c>
      <c r="T10" s="10">
        <f>SUM(Table1345[[#This Row],[T Music]:[T Perf]])</f>
        <v>170</v>
      </c>
      <c r="U10" s="7">
        <f t="shared" si="3"/>
        <v>27</v>
      </c>
      <c r="V10" s="9">
        <f>RANK(Table1345[[#This Row],[T Rank]],Table1345[T Rank],1)</f>
        <v>8</v>
      </c>
      <c r="W10" s="9">
        <f>IF(COUNTIF(Table1345[Auto Rank],Table1345[[#This Row],[Auto Rank]])&gt;1,RANK(Table1345[[#This Row],[T Score]],Table1345[T Score],0)/100,0)</f>
        <v>0</v>
      </c>
      <c r="X10" s="10">
        <f>Table1345[[#This Row],[Auto Rank]]+Table1345[[#This Row],[Tie break?]]</f>
        <v>8</v>
      </c>
    </row>
    <row r="11" spans="1:28" x14ac:dyDescent="0.25">
      <c r="A11" s="43" t="s">
        <v>68</v>
      </c>
      <c r="B11" s="28">
        <v>17</v>
      </c>
      <c r="C11" s="25">
        <v>12</v>
      </c>
      <c r="D11" s="25">
        <v>20</v>
      </c>
      <c r="E11" s="12">
        <f>SUM(Table1345[[#This Row],[Music J1]:[Perf J1]])</f>
        <v>49</v>
      </c>
      <c r="F11" s="8">
        <f>RANK(Table1345[[#This Row],[SCR J1]],Table1345[SCR J1])</f>
        <v>15</v>
      </c>
      <c r="G11" s="30">
        <v>18</v>
      </c>
      <c r="H11" s="25">
        <v>16</v>
      </c>
      <c r="I11" s="25">
        <v>20</v>
      </c>
      <c r="J11" s="9">
        <f>SUM(Table1345[[#This Row],[Music J2]:[Perf J2]])</f>
        <v>54</v>
      </c>
      <c r="K11" s="8">
        <f>RANK(Table1345[[#This Row],[SCR J2]],Table1345[SCR J2],)</f>
        <v>7</v>
      </c>
      <c r="L11" s="30">
        <v>22</v>
      </c>
      <c r="M11" s="25">
        <v>20</v>
      </c>
      <c r="N11" s="25">
        <v>24</v>
      </c>
      <c r="O11" s="9">
        <f>SUM(Table1345[[#This Row],[Music J3]:[Perf J3]])</f>
        <v>66</v>
      </c>
      <c r="P11" s="8">
        <f>RANK(Table1345[[#This Row],[SCR J3]],Table1345[SCR J3])</f>
        <v>7</v>
      </c>
      <c r="Q11" s="7">
        <f t="shared" si="0"/>
        <v>57</v>
      </c>
      <c r="R11" s="4">
        <f t="shared" si="1"/>
        <v>48</v>
      </c>
      <c r="S11" s="4">
        <f t="shared" si="2"/>
        <v>64</v>
      </c>
      <c r="T11" s="10">
        <f>SUM(Table1345[[#This Row],[T Music]:[T Perf]])</f>
        <v>169</v>
      </c>
      <c r="U11" s="7">
        <f t="shared" si="3"/>
        <v>29</v>
      </c>
      <c r="V11" s="9">
        <f>RANK(Table1345[[#This Row],[T Rank]],Table1345[T Rank],1)</f>
        <v>9</v>
      </c>
      <c r="W11" s="9">
        <f>IF(COUNTIF(Table1345[Auto Rank],Table1345[[#This Row],[Auto Rank]])&gt;1,RANK(Table1345[[#This Row],[T Score]],Table1345[T Score],0)/100,0)</f>
        <v>0</v>
      </c>
      <c r="X11" s="10">
        <f>Table1345[[#This Row],[Auto Rank]]+Table1345[[#This Row],[Tie break?]]</f>
        <v>9</v>
      </c>
    </row>
    <row r="12" spans="1:28" x14ac:dyDescent="0.25">
      <c r="A12" s="43" t="s">
        <v>77</v>
      </c>
      <c r="B12" s="30">
        <v>17</v>
      </c>
      <c r="C12" s="25">
        <v>16</v>
      </c>
      <c r="D12" s="25">
        <v>20</v>
      </c>
      <c r="E12" s="4">
        <f>SUM(Table1345[[#This Row],[Music J1]:[Perf J1]])</f>
        <v>53</v>
      </c>
      <c r="F12" s="8">
        <f>RANK(Table1345[[#This Row],[SCR J1]],Table1345[SCR J1])</f>
        <v>8</v>
      </c>
      <c r="G12" s="30">
        <v>16</v>
      </c>
      <c r="H12" s="25">
        <v>17</v>
      </c>
      <c r="I12" s="25">
        <v>19</v>
      </c>
      <c r="J12" s="9">
        <f>SUM(Table1345[[#This Row],[Music J2]:[Perf J2]])</f>
        <v>52</v>
      </c>
      <c r="K12" s="8">
        <f>RANK(Table1345[[#This Row],[SCR J2]],Table1345[SCR J2],)</f>
        <v>9</v>
      </c>
      <c r="L12" s="30">
        <v>17</v>
      </c>
      <c r="M12" s="25">
        <v>19</v>
      </c>
      <c r="N12" s="25">
        <v>20</v>
      </c>
      <c r="O12" s="9">
        <f>SUM(Table1345[[#This Row],[Music J3]:[Perf J3]])</f>
        <v>56</v>
      </c>
      <c r="P12" s="8">
        <f>RANK(Table1345[[#This Row],[SCR J3]],Table1345[SCR J3])</f>
        <v>14</v>
      </c>
      <c r="Q12" s="7">
        <f t="shared" si="0"/>
        <v>50</v>
      </c>
      <c r="R12" s="4">
        <f t="shared" si="1"/>
        <v>52</v>
      </c>
      <c r="S12" s="4">
        <f t="shared" si="2"/>
        <v>59</v>
      </c>
      <c r="T12" s="10">
        <f>SUM(Table1345[[#This Row],[T Music]:[T Perf]])</f>
        <v>161</v>
      </c>
      <c r="U12" s="7">
        <f t="shared" si="3"/>
        <v>31</v>
      </c>
      <c r="V12" s="9">
        <f>RANK(Table1345[[#This Row],[T Rank]],Table1345[T Rank],1)</f>
        <v>10</v>
      </c>
      <c r="W12" s="9">
        <f>IF(COUNTIF(Table1345[Auto Rank],Table1345[[#This Row],[Auto Rank]])&gt;1,RANK(Table1345[[#This Row],[T Score]],Table1345[T Score],0)/100,0)</f>
        <v>0</v>
      </c>
      <c r="X12" s="10">
        <f>Table1345[[#This Row],[Auto Rank]]+Table1345[[#This Row],[Tie break?]]</f>
        <v>10</v>
      </c>
    </row>
    <row r="13" spans="1:28" x14ac:dyDescent="0.25">
      <c r="A13" s="43" t="s">
        <v>78</v>
      </c>
      <c r="B13" s="29">
        <v>16</v>
      </c>
      <c r="C13" s="28">
        <v>16</v>
      </c>
      <c r="D13" s="25">
        <v>17</v>
      </c>
      <c r="E13" s="37">
        <f>SUM(Table1345[[#This Row],[Music J1]:[Perf J1]])</f>
        <v>49</v>
      </c>
      <c r="F13" s="38">
        <f>RANK(Table1345[[#This Row],[SCR J1]],Table1345[SCR J1])</f>
        <v>15</v>
      </c>
      <c r="G13" s="30">
        <v>17</v>
      </c>
      <c r="H13" s="25">
        <v>19</v>
      </c>
      <c r="I13" s="25">
        <v>16</v>
      </c>
      <c r="J13" s="39">
        <f>SUM(Table1345[[#This Row],[Music J2]:[Perf J2]])</f>
        <v>52</v>
      </c>
      <c r="K13" s="38">
        <f>RANK(Table1345[[#This Row],[SCR J2]],Table1345[SCR J2],)</f>
        <v>9</v>
      </c>
      <c r="L13" s="30">
        <v>18</v>
      </c>
      <c r="M13" s="25">
        <v>20</v>
      </c>
      <c r="N13" s="25">
        <v>21</v>
      </c>
      <c r="O13" s="39">
        <f>SUM(Table1345[[#This Row],[Music J3]:[Perf J3]])</f>
        <v>59</v>
      </c>
      <c r="P13" s="38">
        <f>RANK(Table1345[[#This Row],[SCR J3]],Table1345[SCR J3])</f>
        <v>12</v>
      </c>
      <c r="Q13" s="40">
        <f t="shared" si="0"/>
        <v>51</v>
      </c>
      <c r="R13" s="37">
        <f t="shared" si="1"/>
        <v>55</v>
      </c>
      <c r="S13" s="37">
        <f t="shared" si="2"/>
        <v>54</v>
      </c>
      <c r="T13" s="41">
        <f>SUM(Table1345[[#This Row],[T Music]:[T Perf]])</f>
        <v>160</v>
      </c>
      <c r="U13" s="40">
        <f t="shared" si="3"/>
        <v>36</v>
      </c>
      <c r="V13" s="39">
        <f>RANK(Table1345[[#This Row],[T Rank]],Table1345[T Rank],1)</f>
        <v>11</v>
      </c>
      <c r="W13" s="39">
        <f>IF(COUNTIF(Table1345[Auto Rank],Table1345[[#This Row],[Auto Rank]])&gt;1,RANK(Table1345[[#This Row],[T Score]],Table1345[T Score],0)/100,0)</f>
        <v>0</v>
      </c>
      <c r="X13" s="41">
        <f>Table1345[[#This Row],[Auto Rank]]+Table1345[[#This Row],[Tie break?]]</f>
        <v>11</v>
      </c>
    </row>
    <row r="14" spans="1:28" x14ac:dyDescent="0.25">
      <c r="A14" s="43" t="s">
        <v>36</v>
      </c>
      <c r="B14" s="30">
        <v>18</v>
      </c>
      <c r="C14" s="28">
        <v>16</v>
      </c>
      <c r="D14" s="25">
        <v>18</v>
      </c>
      <c r="E14" s="4">
        <f>SUM(Table1345[[#This Row],[Music J1]:[Perf J1]])</f>
        <v>52</v>
      </c>
      <c r="F14" s="8">
        <f>RANK(Table1345[[#This Row],[SCR J1]],Table1345[SCR J1])</f>
        <v>11</v>
      </c>
      <c r="G14" s="30">
        <v>16</v>
      </c>
      <c r="H14" s="25">
        <v>17</v>
      </c>
      <c r="I14" s="25">
        <v>18</v>
      </c>
      <c r="J14" s="9">
        <f>SUM(Table1345[[#This Row],[Music J2]:[Perf J2]])</f>
        <v>51</v>
      </c>
      <c r="K14" s="8">
        <f>RANK(Table1345[[#This Row],[SCR J2]],Table1345[SCR J2],)</f>
        <v>13</v>
      </c>
      <c r="L14" s="30">
        <v>20</v>
      </c>
      <c r="M14" s="25">
        <v>21</v>
      </c>
      <c r="N14" s="25">
        <v>16</v>
      </c>
      <c r="O14" s="9">
        <f>SUM(Table1345[[#This Row],[Music J3]:[Perf J3]])</f>
        <v>57</v>
      </c>
      <c r="P14" s="8">
        <f>RANK(Table1345[[#This Row],[SCR J3]],Table1345[SCR J3])</f>
        <v>13</v>
      </c>
      <c r="Q14" s="7">
        <f t="shared" si="0"/>
        <v>54</v>
      </c>
      <c r="R14" s="4">
        <f t="shared" si="1"/>
        <v>54</v>
      </c>
      <c r="S14" s="4">
        <f t="shared" si="2"/>
        <v>52</v>
      </c>
      <c r="T14" s="10">
        <f>SUM(Table1345[[#This Row],[T Music]:[T Perf]])</f>
        <v>160</v>
      </c>
      <c r="U14" s="7">
        <f t="shared" si="3"/>
        <v>37</v>
      </c>
      <c r="V14" s="9">
        <f>RANK(Table1345[[#This Row],[T Rank]],Table1345[T Rank],1)</f>
        <v>12</v>
      </c>
      <c r="W14" s="9">
        <f>IF(COUNTIF(Table1345[Auto Rank],Table1345[[#This Row],[Auto Rank]])&gt;1,RANK(Table1345[[#This Row],[T Score]],Table1345[T Score],0)/100,0)</f>
        <v>0</v>
      </c>
      <c r="X14" s="10">
        <f>Table1345[[#This Row],[Auto Rank]]+Table1345[[#This Row],[Tie break?]]</f>
        <v>12</v>
      </c>
    </row>
    <row r="15" spans="1:28" x14ac:dyDescent="0.25">
      <c r="A15" s="43" t="s">
        <v>71</v>
      </c>
      <c r="B15" s="30">
        <v>16</v>
      </c>
      <c r="C15" s="28">
        <v>15</v>
      </c>
      <c r="D15" s="25">
        <v>17</v>
      </c>
      <c r="E15" s="4">
        <f>SUM(Table1345[[#This Row],[Music J1]:[Perf J1]])</f>
        <v>48</v>
      </c>
      <c r="F15" s="8">
        <f>RANK(Table1345[[#This Row],[SCR J1]],Table1345[SCR J1])</f>
        <v>18</v>
      </c>
      <c r="G15" s="30">
        <v>16</v>
      </c>
      <c r="H15" s="25">
        <v>17</v>
      </c>
      <c r="I15" s="25">
        <v>15</v>
      </c>
      <c r="J15" s="9">
        <f>SUM(Table1345[[#This Row],[Music J2]:[Perf J2]])</f>
        <v>48</v>
      </c>
      <c r="K15" s="8">
        <f>RANK(Table1345[[#This Row],[SCR J2]],Table1345[SCR J2],)</f>
        <v>15</v>
      </c>
      <c r="L15" s="30">
        <v>20</v>
      </c>
      <c r="M15" s="25">
        <v>21</v>
      </c>
      <c r="N15" s="25">
        <v>21</v>
      </c>
      <c r="O15" s="9">
        <f>SUM(Table1345[[#This Row],[Music J3]:[Perf J3]])</f>
        <v>62</v>
      </c>
      <c r="P15" s="8">
        <f>RANK(Table1345[[#This Row],[SCR J3]],Table1345[SCR J3])</f>
        <v>10</v>
      </c>
      <c r="Q15" s="7">
        <f t="shared" si="0"/>
        <v>52</v>
      </c>
      <c r="R15" s="4">
        <f t="shared" si="1"/>
        <v>53</v>
      </c>
      <c r="S15" s="4">
        <f t="shared" si="2"/>
        <v>53</v>
      </c>
      <c r="T15" s="10">
        <f>SUM(Table1345[[#This Row],[T Music]:[T Perf]])</f>
        <v>158</v>
      </c>
      <c r="U15" s="7">
        <f t="shared" si="3"/>
        <v>43</v>
      </c>
      <c r="V15" s="9">
        <f>RANK(Table1345[[#This Row],[T Rank]],Table1345[T Rank],1)</f>
        <v>13</v>
      </c>
      <c r="W15" s="9">
        <f>IF(COUNTIF(Table1345[Auto Rank],Table1345[[#This Row],[Auto Rank]])&gt;1,RANK(Table1345[[#This Row],[T Score]],Table1345[T Score],0)/100,0)</f>
        <v>0</v>
      </c>
      <c r="X15" s="10">
        <f>Table1345[[#This Row],[Auto Rank]]+Table1345[[#This Row],[Tie break?]]</f>
        <v>13</v>
      </c>
    </row>
    <row r="16" spans="1:28" x14ac:dyDescent="0.25">
      <c r="A16" s="43" t="s">
        <v>74</v>
      </c>
      <c r="B16" s="30">
        <v>17</v>
      </c>
      <c r="C16" s="28">
        <v>16</v>
      </c>
      <c r="D16" s="25">
        <v>20</v>
      </c>
      <c r="E16" s="4">
        <f>SUM(Table1345[[#This Row],[Music J1]:[Perf J1]])</f>
        <v>53</v>
      </c>
      <c r="F16" s="8">
        <f>RANK(Table1345[[#This Row],[SCR J1]],Table1345[SCR J1])</f>
        <v>8</v>
      </c>
      <c r="G16" s="30">
        <v>14</v>
      </c>
      <c r="H16" s="25">
        <v>13</v>
      </c>
      <c r="I16" s="25">
        <v>18</v>
      </c>
      <c r="J16" s="9">
        <f>SUM(Table1345[[#This Row],[Music J2]:[Perf J2]])</f>
        <v>45</v>
      </c>
      <c r="K16" s="8">
        <f>RANK(Table1345[[#This Row],[SCR J2]],Table1345[SCR J2],)</f>
        <v>18</v>
      </c>
      <c r="L16" s="30">
        <v>7</v>
      </c>
      <c r="M16" s="25">
        <v>17</v>
      </c>
      <c r="N16" s="25">
        <v>20</v>
      </c>
      <c r="O16" s="9">
        <f>SUM(Table1345[[#This Row],[Music J3]:[Perf J3]])</f>
        <v>44</v>
      </c>
      <c r="P16" s="8">
        <f>RANK(Table1345[[#This Row],[SCR J3]],Table1345[SCR J3])</f>
        <v>20</v>
      </c>
      <c r="Q16" s="7">
        <f t="shared" si="0"/>
        <v>38</v>
      </c>
      <c r="R16" s="4">
        <f t="shared" si="1"/>
        <v>46</v>
      </c>
      <c r="S16" s="4">
        <f t="shared" si="2"/>
        <v>58</v>
      </c>
      <c r="T16" s="10">
        <f>SUM(Table1345[[#This Row],[T Music]:[T Perf]])</f>
        <v>142</v>
      </c>
      <c r="U16" s="7">
        <f t="shared" si="3"/>
        <v>46</v>
      </c>
      <c r="V16" s="9">
        <f>RANK(Table1345[[#This Row],[T Rank]],Table1345[T Rank],1)</f>
        <v>14</v>
      </c>
      <c r="W16" s="9">
        <f>IF(COUNTIF(Table1345[Auto Rank],Table1345[[#This Row],[Auto Rank]])&gt;1,RANK(Table1345[[#This Row],[T Score]],Table1345[T Score],0)/100,0)</f>
        <v>0</v>
      </c>
      <c r="X16" s="10">
        <f>Table1345[[#This Row],[Auto Rank]]+Table1345[[#This Row],[Tie break?]]</f>
        <v>14</v>
      </c>
      <c r="Y16" s="54"/>
      <c r="Z16" s="54"/>
      <c r="AA16" s="54"/>
      <c r="AB16" s="54"/>
    </row>
    <row r="17" spans="1:28" x14ac:dyDescent="0.25">
      <c r="A17" s="43" t="s">
        <v>57</v>
      </c>
      <c r="B17" s="30">
        <v>15</v>
      </c>
      <c r="C17" s="28">
        <v>14</v>
      </c>
      <c r="D17" s="25">
        <v>15</v>
      </c>
      <c r="E17" s="4">
        <f>SUM(Table1345[[#This Row],[Music J1]:[Perf J1]])</f>
        <v>44</v>
      </c>
      <c r="F17" s="8">
        <f>RANK(Table1345[[#This Row],[SCR J1]],Table1345[SCR J1])</f>
        <v>21</v>
      </c>
      <c r="G17" s="30">
        <v>15</v>
      </c>
      <c r="H17" s="25">
        <v>19</v>
      </c>
      <c r="I17" s="25">
        <v>16</v>
      </c>
      <c r="J17" s="9">
        <f>SUM(Table1345[[#This Row],[Music J2]:[Perf J2]])</f>
        <v>50</v>
      </c>
      <c r="K17" s="8">
        <f>RANK(Table1345[[#This Row],[SCR J2]],Table1345[SCR J2],)</f>
        <v>14</v>
      </c>
      <c r="L17" s="30">
        <v>15</v>
      </c>
      <c r="M17" s="25">
        <v>15</v>
      </c>
      <c r="N17" s="25">
        <v>17</v>
      </c>
      <c r="O17" s="9">
        <f>SUM(Table1345[[#This Row],[Music J3]:[Perf J3]])</f>
        <v>47</v>
      </c>
      <c r="P17" s="8">
        <f>RANK(Table1345[[#This Row],[SCR J3]],Table1345[SCR J3])</f>
        <v>18</v>
      </c>
      <c r="Q17" s="7">
        <f t="shared" si="0"/>
        <v>45</v>
      </c>
      <c r="R17" s="4">
        <f t="shared" si="1"/>
        <v>48</v>
      </c>
      <c r="S17" s="4">
        <f t="shared" si="2"/>
        <v>48</v>
      </c>
      <c r="T17" s="10">
        <f>SUM(Table1345[[#This Row],[T Music]:[T Perf]])</f>
        <v>141</v>
      </c>
      <c r="U17" s="7">
        <f t="shared" si="3"/>
        <v>53</v>
      </c>
      <c r="V17" s="9">
        <f>RANK(Table1345[[#This Row],[T Rank]],Table1345[T Rank],1)</f>
        <v>15</v>
      </c>
      <c r="W17" s="9">
        <f>IF(COUNTIF(Table1345[Auto Rank],Table1345[[#This Row],[Auto Rank]])&gt;1,RANK(Table1345[[#This Row],[T Score]],Table1345[T Score],0)/100,0)</f>
        <v>0</v>
      </c>
      <c r="X17" s="10">
        <f>Table1345[[#This Row],[Auto Rank]]+Table1345[[#This Row],[Tie break?]]</f>
        <v>15</v>
      </c>
    </row>
    <row r="18" spans="1:28" x14ac:dyDescent="0.25">
      <c r="A18" s="43" t="s">
        <v>59</v>
      </c>
      <c r="B18" s="30">
        <v>10</v>
      </c>
      <c r="C18" s="28">
        <v>15</v>
      </c>
      <c r="D18" s="25">
        <v>17</v>
      </c>
      <c r="E18" s="4">
        <f>SUM(Table1345[[#This Row],[Music J1]:[Perf J1]])</f>
        <v>42</v>
      </c>
      <c r="F18" s="8">
        <f>RANK(Table1345[[#This Row],[SCR J1]],Table1345[SCR J1])</f>
        <v>25</v>
      </c>
      <c r="G18" s="30">
        <v>15</v>
      </c>
      <c r="H18" s="25">
        <v>13</v>
      </c>
      <c r="I18" s="25">
        <v>13</v>
      </c>
      <c r="J18" s="9">
        <f>SUM(Table1345[[#This Row],[Music J2]:[Perf J2]])</f>
        <v>41</v>
      </c>
      <c r="K18" s="8">
        <f>RANK(Table1345[[#This Row],[SCR J2]],Table1345[SCR J2],)</f>
        <v>21</v>
      </c>
      <c r="L18" s="30">
        <v>21</v>
      </c>
      <c r="M18" s="25">
        <v>23</v>
      </c>
      <c r="N18" s="25">
        <v>20</v>
      </c>
      <c r="O18" s="9">
        <f>SUM(Table1345[[#This Row],[Music J3]:[Perf J3]])</f>
        <v>64</v>
      </c>
      <c r="P18" s="8">
        <f>RANK(Table1345[[#This Row],[SCR J3]],Table1345[SCR J3])</f>
        <v>8</v>
      </c>
      <c r="Q18" s="7">
        <f t="shared" si="0"/>
        <v>46</v>
      </c>
      <c r="R18" s="4">
        <f t="shared" si="1"/>
        <v>51</v>
      </c>
      <c r="S18" s="4">
        <f t="shared" si="2"/>
        <v>50</v>
      </c>
      <c r="T18" s="10">
        <f>SUM(Table1345[[#This Row],[T Music]:[T Perf]])</f>
        <v>147</v>
      </c>
      <c r="U18" s="7">
        <f t="shared" si="3"/>
        <v>54</v>
      </c>
      <c r="V18" s="9">
        <f>RANK(Table1345[[#This Row],[T Rank]],Table1345[T Rank],1)</f>
        <v>16</v>
      </c>
      <c r="W18" s="9">
        <f>IF(COUNTIF(Table1345[Auto Rank],Table1345[[#This Row],[Auto Rank]])&gt;1,RANK(Table1345[[#This Row],[T Score]],Table1345[T Score],0)/100,0)</f>
        <v>0</v>
      </c>
      <c r="X18" s="10">
        <f>Table1345[[#This Row],[Auto Rank]]+Table1345[[#This Row],[Tie break?]]</f>
        <v>16</v>
      </c>
    </row>
    <row r="19" spans="1:28" x14ac:dyDescent="0.25">
      <c r="A19" s="43" t="s">
        <v>48</v>
      </c>
      <c r="B19" s="30">
        <v>17</v>
      </c>
      <c r="C19" s="28">
        <v>8</v>
      </c>
      <c r="D19" s="25">
        <v>18</v>
      </c>
      <c r="E19" s="31">
        <f>SUM(Table1345[[#This Row],[Music J1]:[Perf J1]])</f>
        <v>43</v>
      </c>
      <c r="F19" s="32">
        <f>RANK(Table1345[[#This Row],[SCR J1]],Table1345[SCR J1])</f>
        <v>23</v>
      </c>
      <c r="G19" s="30">
        <v>16</v>
      </c>
      <c r="H19" s="25">
        <v>11</v>
      </c>
      <c r="I19" s="25">
        <v>15</v>
      </c>
      <c r="J19" s="33">
        <f>SUM(Table1345[[#This Row],[Music J2]:[Perf J2]])</f>
        <v>42</v>
      </c>
      <c r="K19" s="32">
        <f>RANK(Table1345[[#This Row],[SCR J2]],Table1345[SCR J2],)</f>
        <v>19</v>
      </c>
      <c r="L19" s="30">
        <v>20</v>
      </c>
      <c r="M19" s="25">
        <v>16</v>
      </c>
      <c r="N19" s="25">
        <v>14</v>
      </c>
      <c r="O19" s="33">
        <f>SUM(Table1345[[#This Row],[Music J3]:[Perf J3]])</f>
        <v>50</v>
      </c>
      <c r="P19" s="32">
        <f>RANK(Table1345[[#This Row],[SCR J3]],Table1345[SCR J3])</f>
        <v>17</v>
      </c>
      <c r="Q19" s="34">
        <f t="shared" si="0"/>
        <v>53</v>
      </c>
      <c r="R19" s="31">
        <f t="shared" si="1"/>
        <v>35</v>
      </c>
      <c r="S19" s="31">
        <f t="shared" si="2"/>
        <v>47</v>
      </c>
      <c r="T19" s="35">
        <f>SUM(Table1345[[#This Row],[T Music]:[T Perf]])</f>
        <v>135</v>
      </c>
      <c r="U19" s="34">
        <f t="shared" si="3"/>
        <v>59</v>
      </c>
      <c r="V19" s="33">
        <f>RANK(Table1345[[#This Row],[T Rank]],Table1345[T Rank],1)</f>
        <v>17</v>
      </c>
      <c r="W19" s="33">
        <f>IF(COUNTIF(Table1345[Auto Rank],Table1345[[#This Row],[Auto Rank]])&gt;1,RANK(Table1345[[#This Row],[T Score]],Table1345[T Score],0)/100,0)</f>
        <v>0</v>
      </c>
      <c r="X19" s="35">
        <f>Table1345[[#This Row],[Auto Rank]]+Table1345[[#This Row],[Tie break?]]</f>
        <v>17</v>
      </c>
    </row>
    <row r="20" spans="1:28" x14ac:dyDescent="0.25">
      <c r="A20" s="43" t="s">
        <v>62</v>
      </c>
      <c r="B20" s="30">
        <v>17</v>
      </c>
      <c r="C20" s="28">
        <v>15</v>
      </c>
      <c r="D20" s="25">
        <v>15</v>
      </c>
      <c r="E20" s="4">
        <f>SUM(Table1345[[#This Row],[Music J1]:[Perf J1]])</f>
        <v>47</v>
      </c>
      <c r="F20" s="8">
        <f>RANK(Table1345[[#This Row],[SCR J1]],Table1345[SCR J1])</f>
        <v>19</v>
      </c>
      <c r="G20" s="30">
        <v>13</v>
      </c>
      <c r="H20" s="25">
        <v>14</v>
      </c>
      <c r="I20" s="25">
        <v>13</v>
      </c>
      <c r="J20" s="9">
        <f>SUM(Table1345[[#This Row],[Music J2]:[Perf J2]])</f>
        <v>40</v>
      </c>
      <c r="K20" s="8">
        <f>RANK(Table1345[[#This Row],[SCR J2]],Table1345[SCR J2],)</f>
        <v>23</v>
      </c>
      <c r="L20" s="30">
        <v>18</v>
      </c>
      <c r="M20" s="25">
        <v>13</v>
      </c>
      <c r="N20" s="25">
        <v>14</v>
      </c>
      <c r="O20" s="9">
        <f>SUM(Table1345[[#This Row],[Music J3]:[Perf J3]])</f>
        <v>45</v>
      </c>
      <c r="P20" s="8">
        <f>RANK(Table1345[[#This Row],[SCR J3]],Table1345[SCR J3])</f>
        <v>19</v>
      </c>
      <c r="Q20" s="7">
        <f t="shared" si="0"/>
        <v>48</v>
      </c>
      <c r="R20" s="4">
        <f t="shared" si="1"/>
        <v>42</v>
      </c>
      <c r="S20" s="4">
        <f t="shared" si="2"/>
        <v>42</v>
      </c>
      <c r="T20" s="10">
        <f>SUM(Table1345[[#This Row],[T Music]:[T Perf]])</f>
        <v>132</v>
      </c>
      <c r="U20" s="7">
        <f t="shared" si="3"/>
        <v>61</v>
      </c>
      <c r="V20" s="9">
        <f>RANK(Table1345[[#This Row],[T Rank]],Table1345[T Rank],1)</f>
        <v>18</v>
      </c>
      <c r="W20" s="9">
        <f>IF(COUNTIF(Table1345[Auto Rank],Table1345[[#This Row],[Auto Rank]])&gt;1,RANK(Table1345[[#This Row],[T Score]],Table1345[T Score],0)/100,0)</f>
        <v>0</v>
      </c>
      <c r="X20" s="10">
        <f>Table1345[[#This Row],[Auto Rank]]+Table1345[[#This Row],[Tie break?]]</f>
        <v>18</v>
      </c>
    </row>
    <row r="21" spans="1:28" x14ac:dyDescent="0.25">
      <c r="A21" s="43" t="s">
        <v>30</v>
      </c>
      <c r="B21" s="30">
        <v>8</v>
      </c>
      <c r="C21" s="28">
        <v>9</v>
      </c>
      <c r="D21" s="25">
        <v>15</v>
      </c>
      <c r="E21" s="3">
        <f>SUM(Table1345[[#This Row],[Music J1]:[Perf J1]])</f>
        <v>32</v>
      </c>
      <c r="F21" s="8">
        <f>RANK(Table1345[[#This Row],[SCR J1]],Table1345[SCR J1])</f>
        <v>38</v>
      </c>
      <c r="G21" s="30">
        <v>14</v>
      </c>
      <c r="H21" s="25">
        <v>16</v>
      </c>
      <c r="I21" s="25">
        <v>18</v>
      </c>
      <c r="J21" s="4">
        <f>SUM(Table1345[[#This Row],[Music J2]:[Perf J2]])</f>
        <v>48</v>
      </c>
      <c r="K21" s="8">
        <f>RANK(Table1345[[#This Row],[SCR J2]],Table1345[SCR J2],)</f>
        <v>15</v>
      </c>
      <c r="L21" s="30">
        <v>21</v>
      </c>
      <c r="M21" s="25">
        <v>20</v>
      </c>
      <c r="N21" s="25">
        <v>22</v>
      </c>
      <c r="O21" s="4">
        <f>SUM(Table1345[[#This Row],[Music J3]:[Perf J3]])</f>
        <v>63</v>
      </c>
      <c r="P21" s="8">
        <f>RANK(Table1345[[#This Row],[SCR J3]],Table1345[SCR J3])</f>
        <v>9</v>
      </c>
      <c r="Q21" s="7">
        <f t="shared" si="0"/>
        <v>43</v>
      </c>
      <c r="R21" s="4">
        <f t="shared" si="1"/>
        <v>45</v>
      </c>
      <c r="S21" s="4">
        <f t="shared" si="2"/>
        <v>55</v>
      </c>
      <c r="T21" s="8">
        <f>SUM(Table1345[[#This Row],[T Music]:[T Perf]])</f>
        <v>143</v>
      </c>
      <c r="U21" s="7">
        <f t="shared" si="3"/>
        <v>62</v>
      </c>
      <c r="V21" s="9">
        <f>RANK(Table1345[[#This Row],[T Rank]],Table1345[T Rank],1)</f>
        <v>19</v>
      </c>
      <c r="W21" s="9">
        <f>IF(COUNTIF(Table1345[Auto Rank],Table1345[[#This Row],[Auto Rank]])&gt;1,RANK(Table1345[[#This Row],[T Score]],Table1345[T Score],0)/100,0)</f>
        <v>0.15</v>
      </c>
      <c r="X21" s="10">
        <f>Table1345[[#This Row],[Auto Rank]]+Table1345[[#This Row],[Tie break?]]</f>
        <v>19.149999999999999</v>
      </c>
    </row>
    <row r="22" spans="1:28" x14ac:dyDescent="0.25">
      <c r="A22" s="43" t="s">
        <v>69</v>
      </c>
      <c r="B22" s="30">
        <v>17</v>
      </c>
      <c r="C22" s="28">
        <v>16</v>
      </c>
      <c r="D22" s="25">
        <v>17</v>
      </c>
      <c r="E22" s="4">
        <f>SUM(Table1345[[#This Row],[Music J1]:[Perf J1]])</f>
        <v>50</v>
      </c>
      <c r="F22" s="8">
        <f>RANK(Table1345[[#This Row],[SCR J1]],Table1345[SCR J1])</f>
        <v>13</v>
      </c>
      <c r="G22" s="30">
        <v>15</v>
      </c>
      <c r="H22" s="25">
        <v>9</v>
      </c>
      <c r="I22" s="25">
        <v>12</v>
      </c>
      <c r="J22" s="9">
        <f>SUM(Table1345[[#This Row],[Music J2]:[Perf J2]])</f>
        <v>36</v>
      </c>
      <c r="K22" s="8">
        <f>RANK(Table1345[[#This Row],[SCR J2]],Table1345[SCR J2],)</f>
        <v>29</v>
      </c>
      <c r="L22" s="30">
        <v>18</v>
      </c>
      <c r="M22" s="25">
        <v>15</v>
      </c>
      <c r="N22" s="25">
        <v>11</v>
      </c>
      <c r="O22" s="9">
        <f>SUM(Table1345[[#This Row],[Music J3]:[Perf J3]])</f>
        <v>44</v>
      </c>
      <c r="P22" s="8">
        <f>RANK(Table1345[[#This Row],[SCR J3]],Table1345[SCR J3])</f>
        <v>20</v>
      </c>
      <c r="Q22" s="7">
        <f t="shared" si="0"/>
        <v>50</v>
      </c>
      <c r="R22" s="4">
        <f t="shared" si="1"/>
        <v>40</v>
      </c>
      <c r="S22" s="4">
        <f t="shared" si="2"/>
        <v>40</v>
      </c>
      <c r="T22" s="10">
        <f>SUM(Table1345[[#This Row],[T Music]:[T Perf]])</f>
        <v>130</v>
      </c>
      <c r="U22" s="7">
        <f t="shared" si="3"/>
        <v>62</v>
      </c>
      <c r="V22" s="9">
        <f>RANK(Table1345[[#This Row],[T Rank]],Table1345[T Rank],1)</f>
        <v>19</v>
      </c>
      <c r="W22" s="9">
        <f>IF(COUNTIF(Table1345[Auto Rank],Table1345[[#This Row],[Auto Rank]])&gt;1,RANK(Table1345[[#This Row],[T Score]],Table1345[T Score],0)/100,0)</f>
        <v>0.21</v>
      </c>
      <c r="X22" s="10">
        <f>Table1345[[#This Row],[Auto Rank]]+Table1345[[#This Row],[Tie break?]]</f>
        <v>19.21</v>
      </c>
    </row>
    <row r="23" spans="1:28" x14ac:dyDescent="0.25">
      <c r="A23" s="43" t="s">
        <v>32</v>
      </c>
      <c r="B23" s="30">
        <v>15</v>
      </c>
      <c r="C23" s="28">
        <v>12</v>
      </c>
      <c r="D23" s="25">
        <v>17</v>
      </c>
      <c r="E23" s="3">
        <f>SUM(Table1345[[#This Row],[Music J1]:[Perf J1]])</f>
        <v>44</v>
      </c>
      <c r="F23" s="6">
        <f>RANK(Table1345[[#This Row],[SCR J1]],Table1345[SCR J1])</f>
        <v>21</v>
      </c>
      <c r="G23" s="30">
        <v>15</v>
      </c>
      <c r="H23" s="25">
        <v>16</v>
      </c>
      <c r="I23" s="25">
        <v>16</v>
      </c>
      <c r="J23" s="3">
        <f>SUM(Table1345[[#This Row],[Music J2]:[Perf J2]])</f>
        <v>47</v>
      </c>
      <c r="K23" s="6">
        <f>RANK(Table1345[[#This Row],[SCR J2]],Table1345[SCR J2],)</f>
        <v>17</v>
      </c>
      <c r="L23" s="30">
        <v>15</v>
      </c>
      <c r="M23" s="25">
        <v>13</v>
      </c>
      <c r="N23" s="25">
        <v>10</v>
      </c>
      <c r="O23" s="3">
        <f>SUM(Table1345[[#This Row],[Music J3]:[Perf J3]])</f>
        <v>38</v>
      </c>
      <c r="P23" s="6">
        <f>RANK(Table1345[[#This Row],[SCR J3]],Table1345[SCR J3])</f>
        <v>24</v>
      </c>
      <c r="Q23" s="5">
        <f t="shared" si="0"/>
        <v>45</v>
      </c>
      <c r="R23" s="3">
        <f t="shared" si="1"/>
        <v>41</v>
      </c>
      <c r="S23" s="3">
        <f t="shared" si="2"/>
        <v>43</v>
      </c>
      <c r="T23" s="6">
        <f>SUM(Table1345[[#This Row],[T Music]:[T Perf]])</f>
        <v>129</v>
      </c>
      <c r="U23" s="5">
        <f t="shared" si="3"/>
        <v>62</v>
      </c>
      <c r="V23" s="4">
        <f>RANK(Table1345[[#This Row],[T Rank]],Table1345[T Rank],1)</f>
        <v>19</v>
      </c>
      <c r="W23" s="4">
        <f>IF(COUNTIF(Table1345[Auto Rank],Table1345[[#This Row],[Auto Rank]])&gt;1,RANK(Table1345[[#This Row],[T Score]],Table1345[T Score],0)/100,0)</f>
        <v>0.22</v>
      </c>
      <c r="X23" s="8">
        <f>Table1345[[#This Row],[Auto Rank]]+Table1345[[#This Row],[Tie break?]]</f>
        <v>19.22</v>
      </c>
    </row>
    <row r="24" spans="1:28" x14ac:dyDescent="0.25">
      <c r="A24" s="43" t="s">
        <v>55</v>
      </c>
      <c r="B24" s="30">
        <v>10</v>
      </c>
      <c r="C24" s="28">
        <v>7</v>
      </c>
      <c r="D24" s="25">
        <v>17</v>
      </c>
      <c r="E24" s="4">
        <f>SUM(Table1345[[#This Row],[Music J1]:[Perf J1]])</f>
        <v>34</v>
      </c>
      <c r="F24" s="8">
        <f>RANK(Table1345[[#This Row],[SCR J1]],Table1345[SCR J1])</f>
        <v>35</v>
      </c>
      <c r="G24" s="30">
        <v>16</v>
      </c>
      <c r="H24" s="25">
        <v>15</v>
      </c>
      <c r="I24" s="25">
        <v>21</v>
      </c>
      <c r="J24" s="9">
        <f>SUM(Table1345[[#This Row],[Music J2]:[Perf J2]])</f>
        <v>52</v>
      </c>
      <c r="K24" s="8">
        <f>RANK(Table1345[[#This Row],[SCR J2]],Table1345[SCR J2],)</f>
        <v>9</v>
      </c>
      <c r="L24" s="30">
        <v>12</v>
      </c>
      <c r="M24" s="25">
        <v>14</v>
      </c>
      <c r="N24" s="25">
        <v>17</v>
      </c>
      <c r="O24" s="9">
        <f>SUM(Table1345[[#This Row],[Music J3]:[Perf J3]])</f>
        <v>43</v>
      </c>
      <c r="P24" s="8">
        <f>RANK(Table1345[[#This Row],[SCR J3]],Table1345[SCR J3])</f>
        <v>22</v>
      </c>
      <c r="Q24" s="7">
        <f t="shared" si="0"/>
        <v>38</v>
      </c>
      <c r="R24" s="4">
        <f t="shared" si="1"/>
        <v>36</v>
      </c>
      <c r="S24" s="4">
        <f t="shared" si="2"/>
        <v>55</v>
      </c>
      <c r="T24" s="10">
        <f>SUM(Table1345[[#This Row],[T Music]:[T Perf]])</f>
        <v>129</v>
      </c>
      <c r="U24" s="7">
        <f t="shared" si="3"/>
        <v>66</v>
      </c>
      <c r="V24" s="9">
        <f>RANK(Table1345[[#This Row],[T Rank]],Table1345[T Rank],1)</f>
        <v>22</v>
      </c>
      <c r="W24" s="9">
        <f>IF(COUNTIF(Table1345[Auto Rank],Table1345[[#This Row],[Auto Rank]])&gt;1,RANK(Table1345[[#This Row],[T Score]],Table1345[T Score],0)/100,0)</f>
        <v>0</v>
      </c>
      <c r="X24" s="10">
        <f>Table1345[[#This Row],[Auto Rank]]+Table1345[[#This Row],[Tie break?]]</f>
        <v>22</v>
      </c>
    </row>
    <row r="25" spans="1:28" x14ac:dyDescent="0.25">
      <c r="A25" s="45" t="s">
        <v>175</v>
      </c>
      <c r="B25" s="30">
        <v>15</v>
      </c>
      <c r="C25" s="28">
        <v>11</v>
      </c>
      <c r="D25" s="25">
        <v>13</v>
      </c>
      <c r="E25" s="4">
        <f>SUM(Table1345[[#This Row],[Music J1]:[Perf J1]])</f>
        <v>39</v>
      </c>
      <c r="F25" s="8">
        <f>RANK(Table1345[[#This Row],[SCR J1]],Table1345[SCR J1])</f>
        <v>29</v>
      </c>
      <c r="G25" s="30">
        <v>14</v>
      </c>
      <c r="H25" s="25">
        <v>13</v>
      </c>
      <c r="I25" s="25">
        <v>12</v>
      </c>
      <c r="J25" s="9">
        <f>SUM(Table1345[[#This Row],[Music J2]:[Perf J2]])</f>
        <v>39</v>
      </c>
      <c r="K25" s="8">
        <f>RANK(Table1345[[#This Row],[SCR J2]],Table1345[SCR J2],)</f>
        <v>25</v>
      </c>
      <c r="L25" s="30">
        <v>19</v>
      </c>
      <c r="M25" s="25">
        <v>16</v>
      </c>
      <c r="N25" s="25">
        <v>20</v>
      </c>
      <c r="O25" s="9">
        <f>SUM(Table1345[[#This Row],[Music J3]:[Perf J3]])</f>
        <v>55</v>
      </c>
      <c r="P25" s="8">
        <f>RANK(Table1345[[#This Row],[SCR J3]],Table1345[SCR J3])</f>
        <v>15</v>
      </c>
      <c r="Q25" s="7">
        <f t="shared" si="0"/>
        <v>48</v>
      </c>
      <c r="R25" s="4">
        <f t="shared" si="1"/>
        <v>40</v>
      </c>
      <c r="S25" s="4">
        <f t="shared" si="2"/>
        <v>45</v>
      </c>
      <c r="T25" s="10">
        <f>SUM(Table1345[[#This Row],[T Music]:[T Perf]])</f>
        <v>133</v>
      </c>
      <c r="U25" s="7">
        <f t="shared" si="3"/>
        <v>69</v>
      </c>
      <c r="V25" s="9">
        <f>RANK(Table1345[[#This Row],[T Rank]],Table1345[T Rank],1)</f>
        <v>23</v>
      </c>
      <c r="W25" s="9">
        <f>IF(COUNTIF(Table1345[Auto Rank],Table1345[[#This Row],[Auto Rank]])&gt;1,RANK(Table1345[[#This Row],[T Score]],Table1345[T Score],0)/100,0)</f>
        <v>0</v>
      </c>
      <c r="X25" s="10">
        <f>Table1345[[#This Row],[Auto Rank]]+Table1345[[#This Row],[Tie break?]]</f>
        <v>23</v>
      </c>
    </row>
    <row r="26" spans="1:28" x14ac:dyDescent="0.25">
      <c r="A26" s="43" t="s">
        <v>35</v>
      </c>
      <c r="B26" s="30">
        <v>14</v>
      </c>
      <c r="C26" s="28">
        <v>12</v>
      </c>
      <c r="D26" s="25">
        <v>17</v>
      </c>
      <c r="E26" s="4">
        <f>SUM(Table1345[[#This Row],[Music J1]:[Perf J1]])</f>
        <v>43</v>
      </c>
      <c r="F26" s="8">
        <f>RANK(Table1345[[#This Row],[SCR J1]],Table1345[SCR J1])</f>
        <v>23</v>
      </c>
      <c r="G26" s="30">
        <v>9</v>
      </c>
      <c r="H26" s="25">
        <v>9</v>
      </c>
      <c r="I26" s="25">
        <v>12</v>
      </c>
      <c r="J26" s="9">
        <f>SUM(Table1345[[#This Row],[Music J2]:[Perf J2]])</f>
        <v>30</v>
      </c>
      <c r="K26" s="8">
        <f>RANK(Table1345[[#This Row],[SCR J2]],Table1345[SCR J2],)</f>
        <v>34</v>
      </c>
      <c r="L26" s="30">
        <v>11</v>
      </c>
      <c r="M26" s="25">
        <v>10</v>
      </c>
      <c r="N26" s="25">
        <v>20</v>
      </c>
      <c r="O26" s="9">
        <f>SUM(Table1345[[#This Row],[Music J3]:[Perf J3]])</f>
        <v>41</v>
      </c>
      <c r="P26" s="8">
        <f>RANK(Table1345[[#This Row],[SCR J3]],Table1345[SCR J3])</f>
        <v>23</v>
      </c>
      <c r="Q26" s="7">
        <f t="shared" si="0"/>
        <v>34</v>
      </c>
      <c r="R26" s="4">
        <f t="shared" si="1"/>
        <v>31</v>
      </c>
      <c r="S26" s="4">
        <f t="shared" si="2"/>
        <v>49</v>
      </c>
      <c r="T26" s="10">
        <f>SUM(Table1345[[#This Row],[T Music]:[T Perf]])</f>
        <v>114</v>
      </c>
      <c r="U26" s="7">
        <f t="shared" si="3"/>
        <v>80</v>
      </c>
      <c r="V26" s="9">
        <f>RANK(Table1345[[#This Row],[T Rank]],Table1345[T Rank],1)</f>
        <v>24</v>
      </c>
      <c r="W26" s="9">
        <f>IF(COUNTIF(Table1345[Auto Rank],Table1345[[#This Row],[Auto Rank]])&gt;1,RANK(Table1345[[#This Row],[T Score]],Table1345[T Score],0)/100,0)</f>
        <v>0.24</v>
      </c>
      <c r="X26" s="10">
        <f>Table1345[[#This Row],[Auto Rank]]+Table1345[[#This Row],[Tie break?]]</f>
        <v>24.24</v>
      </c>
    </row>
    <row r="27" spans="1:28" x14ac:dyDescent="0.25">
      <c r="A27" s="43" t="s">
        <v>41</v>
      </c>
      <c r="B27" s="30">
        <v>16</v>
      </c>
      <c r="C27" s="28">
        <v>11</v>
      </c>
      <c r="D27" s="25">
        <v>13</v>
      </c>
      <c r="E27" s="4">
        <f>SUM(Table1345[[#This Row],[Music J1]:[Perf J1]])</f>
        <v>40</v>
      </c>
      <c r="F27" s="8">
        <f>RANK(Table1345[[#This Row],[SCR J1]],Table1345[SCR J1])</f>
        <v>26</v>
      </c>
      <c r="G27" s="30">
        <v>16</v>
      </c>
      <c r="H27" s="25">
        <v>10</v>
      </c>
      <c r="I27" s="25">
        <v>12</v>
      </c>
      <c r="J27" s="9">
        <f>SUM(Table1345[[#This Row],[Music J2]:[Perf J2]])</f>
        <v>38</v>
      </c>
      <c r="K27" s="8">
        <f>RANK(Table1345[[#This Row],[SCR J2]],Table1345[SCR J2],)</f>
        <v>27</v>
      </c>
      <c r="L27" s="30">
        <v>10</v>
      </c>
      <c r="M27" s="25">
        <v>11</v>
      </c>
      <c r="N27" s="25">
        <v>10</v>
      </c>
      <c r="O27" s="9">
        <f>SUM(Table1345[[#This Row],[Music J3]:[Perf J3]])</f>
        <v>31</v>
      </c>
      <c r="P27" s="8">
        <f>RANK(Table1345[[#This Row],[SCR J3]],Table1345[SCR J3])</f>
        <v>27</v>
      </c>
      <c r="Q27" s="7">
        <f t="shared" si="0"/>
        <v>42</v>
      </c>
      <c r="R27" s="4">
        <f t="shared" si="1"/>
        <v>32</v>
      </c>
      <c r="S27" s="4">
        <f t="shared" si="2"/>
        <v>35</v>
      </c>
      <c r="T27" s="10">
        <f>SUM(Table1345[[#This Row],[T Music]:[T Perf]])</f>
        <v>109</v>
      </c>
      <c r="U27" s="7">
        <f t="shared" si="3"/>
        <v>80</v>
      </c>
      <c r="V27" s="9">
        <f>RANK(Table1345[[#This Row],[T Rank]],Table1345[T Rank],1)</f>
        <v>24</v>
      </c>
      <c r="W27" s="9">
        <f>IF(COUNTIF(Table1345[Auto Rank],Table1345[[#This Row],[Auto Rank]])&gt;1,RANK(Table1345[[#This Row],[T Score]],Table1345[T Score],0)/100,0)</f>
        <v>0.25</v>
      </c>
      <c r="X27" s="10">
        <f>Table1345[[#This Row],[Auto Rank]]+Table1345[[#This Row],[Tie break?]]</f>
        <v>24.25</v>
      </c>
    </row>
    <row r="28" spans="1:28" x14ac:dyDescent="0.25">
      <c r="A28" s="43" t="s">
        <v>39</v>
      </c>
      <c r="B28" s="30">
        <v>12</v>
      </c>
      <c r="C28" s="28">
        <v>13</v>
      </c>
      <c r="D28" s="25">
        <v>11</v>
      </c>
      <c r="E28" s="4">
        <f>SUM(Table1345[[#This Row],[Music J1]:[Perf J1]])</f>
        <v>36</v>
      </c>
      <c r="F28" s="8">
        <f>RANK(Table1345[[#This Row],[SCR J1]],Table1345[SCR J1])</f>
        <v>31</v>
      </c>
      <c r="G28" s="30">
        <v>15</v>
      </c>
      <c r="H28" s="25">
        <v>12</v>
      </c>
      <c r="I28" s="25">
        <v>15</v>
      </c>
      <c r="J28" s="9">
        <f>SUM(Table1345[[#This Row],[Music J2]:[Perf J2]])</f>
        <v>42</v>
      </c>
      <c r="K28" s="8">
        <f>RANK(Table1345[[#This Row],[SCR J2]],Table1345[SCR J2],)</f>
        <v>19</v>
      </c>
      <c r="L28" s="30">
        <v>10</v>
      </c>
      <c r="M28" s="25">
        <v>8</v>
      </c>
      <c r="N28" s="25">
        <v>10</v>
      </c>
      <c r="O28" s="9">
        <f>SUM(Table1345[[#This Row],[Music J3]:[Perf J3]])</f>
        <v>28</v>
      </c>
      <c r="P28" s="8">
        <f>RANK(Table1345[[#This Row],[SCR J3]],Table1345[SCR J3])</f>
        <v>31</v>
      </c>
      <c r="Q28" s="7">
        <f t="shared" si="0"/>
        <v>37</v>
      </c>
      <c r="R28" s="4">
        <f t="shared" si="1"/>
        <v>33</v>
      </c>
      <c r="S28" s="4">
        <f t="shared" si="2"/>
        <v>36</v>
      </c>
      <c r="T28" s="10">
        <f>SUM(Table1345[[#This Row],[T Music]:[T Perf]])</f>
        <v>106</v>
      </c>
      <c r="U28" s="7">
        <f t="shared" si="3"/>
        <v>81</v>
      </c>
      <c r="V28" s="9">
        <f>RANK(Table1345[[#This Row],[T Rank]],Table1345[T Rank],1)</f>
        <v>26</v>
      </c>
      <c r="W28" s="9">
        <f>IF(COUNTIF(Table1345[Auto Rank],Table1345[[#This Row],[Auto Rank]])&gt;1,RANK(Table1345[[#This Row],[T Score]],Table1345[T Score],0)/100,0)</f>
        <v>0</v>
      </c>
      <c r="X28" s="10">
        <f>Table1345[[#This Row],[Auto Rank]]+Table1345[[#This Row],[Tie break?]]</f>
        <v>26</v>
      </c>
    </row>
    <row r="29" spans="1:28" x14ac:dyDescent="0.25">
      <c r="A29" s="43" t="s">
        <v>45</v>
      </c>
      <c r="B29" s="30">
        <v>17</v>
      </c>
      <c r="C29" s="28">
        <v>20</v>
      </c>
      <c r="D29" s="25">
        <v>20</v>
      </c>
      <c r="E29" s="4">
        <f>SUM(Table1345[[#This Row],[Music J1]:[Perf J1]])</f>
        <v>57</v>
      </c>
      <c r="F29" s="8">
        <f>RANK(Table1345[[#This Row],[SCR J1]],Table1345[SCR J1])</f>
        <v>6</v>
      </c>
      <c r="G29" s="30">
        <v>7</v>
      </c>
      <c r="H29" s="25">
        <v>9</v>
      </c>
      <c r="I29" s="25">
        <v>8</v>
      </c>
      <c r="J29" s="9">
        <f>SUM(Table1345[[#This Row],[Music J2]:[Perf J2]])</f>
        <v>24</v>
      </c>
      <c r="K29" s="8">
        <f>RANK(Table1345[[#This Row],[SCR J2]],Table1345[SCR J2],)</f>
        <v>44</v>
      </c>
      <c r="L29" s="30">
        <v>5</v>
      </c>
      <c r="M29" s="25">
        <v>8</v>
      </c>
      <c r="N29" s="25">
        <v>14</v>
      </c>
      <c r="O29" s="9">
        <f>SUM(Table1345[[#This Row],[Music J3]:[Perf J3]])</f>
        <v>27</v>
      </c>
      <c r="P29" s="8">
        <f>RANK(Table1345[[#This Row],[SCR J3]],Table1345[SCR J3])</f>
        <v>33</v>
      </c>
      <c r="Q29" s="7">
        <f t="shared" si="0"/>
        <v>29</v>
      </c>
      <c r="R29" s="4">
        <f t="shared" si="1"/>
        <v>37</v>
      </c>
      <c r="S29" s="4">
        <f t="shared" si="2"/>
        <v>42</v>
      </c>
      <c r="T29" s="10">
        <f>SUM(Table1345[[#This Row],[T Music]:[T Perf]])</f>
        <v>108</v>
      </c>
      <c r="U29" s="7">
        <f t="shared" si="3"/>
        <v>83</v>
      </c>
      <c r="V29" s="9">
        <f>RANK(Table1345[[#This Row],[T Rank]],Table1345[T Rank],1)</f>
        <v>27</v>
      </c>
      <c r="W29" s="9">
        <f>IF(COUNTIF(Table1345[Auto Rank],Table1345[[#This Row],[Auto Rank]])&gt;1,RANK(Table1345[[#This Row],[T Score]],Table1345[T Score],0)/100,0)</f>
        <v>0</v>
      </c>
      <c r="X29" s="10">
        <f>Table1345[[#This Row],[Auto Rank]]+Table1345[[#This Row],[Tie break?]]</f>
        <v>27</v>
      </c>
    </row>
    <row r="30" spans="1:28" x14ac:dyDescent="0.25">
      <c r="A30" s="43" t="s">
        <v>72</v>
      </c>
      <c r="B30" s="30">
        <v>14</v>
      </c>
      <c r="C30" s="28">
        <v>15</v>
      </c>
      <c r="D30" s="25">
        <v>16</v>
      </c>
      <c r="E30" s="4">
        <f>SUM(Table1345[[#This Row],[Music J1]:[Perf J1]])</f>
        <v>45</v>
      </c>
      <c r="F30" s="8">
        <f>RANK(Table1345[[#This Row],[SCR J1]],Table1345[SCR J1])</f>
        <v>20</v>
      </c>
      <c r="G30" s="30">
        <v>14</v>
      </c>
      <c r="H30" s="25">
        <v>13</v>
      </c>
      <c r="I30" s="25">
        <v>12</v>
      </c>
      <c r="J30" s="9">
        <f>SUM(Table1345[[#This Row],[Music J2]:[Perf J2]])</f>
        <v>39</v>
      </c>
      <c r="K30" s="8">
        <f>RANK(Table1345[[#This Row],[SCR J2]],Table1345[SCR J2],)</f>
        <v>25</v>
      </c>
      <c r="L30" s="30">
        <v>7</v>
      </c>
      <c r="M30" s="25">
        <v>8</v>
      </c>
      <c r="N30" s="25">
        <v>10</v>
      </c>
      <c r="O30" s="9">
        <f>SUM(Table1345[[#This Row],[Music J3]:[Perf J3]])</f>
        <v>25</v>
      </c>
      <c r="P30" s="8">
        <f>RANK(Table1345[[#This Row],[SCR J3]],Table1345[SCR J3])</f>
        <v>39</v>
      </c>
      <c r="Q30" s="7">
        <f t="shared" si="0"/>
        <v>35</v>
      </c>
      <c r="R30" s="4">
        <f t="shared" si="1"/>
        <v>36</v>
      </c>
      <c r="S30" s="4">
        <f t="shared" si="2"/>
        <v>38</v>
      </c>
      <c r="T30" s="10">
        <f>SUM(Table1345[[#This Row],[T Music]:[T Perf]])</f>
        <v>109</v>
      </c>
      <c r="U30" s="7">
        <f t="shared" si="3"/>
        <v>84</v>
      </c>
      <c r="V30" s="9">
        <f>RANK(Table1345[[#This Row],[T Rank]],Table1345[T Rank],1)</f>
        <v>28</v>
      </c>
      <c r="W30" s="9">
        <f>IF(COUNTIF(Table1345[Auto Rank],Table1345[[#This Row],[Auto Rank]])&gt;1,RANK(Table1345[[#This Row],[T Score]],Table1345[T Score],0)/100,0)</f>
        <v>0</v>
      </c>
      <c r="X30" s="10">
        <f>Table1345[[#This Row],[Auto Rank]]+Table1345[[#This Row],[Tie break?]]</f>
        <v>28</v>
      </c>
    </row>
    <row r="31" spans="1:28" x14ac:dyDescent="0.25">
      <c r="A31" s="43" t="s">
        <v>67</v>
      </c>
      <c r="B31" s="30">
        <v>15</v>
      </c>
      <c r="C31" s="28">
        <v>17</v>
      </c>
      <c r="D31" s="25">
        <v>17</v>
      </c>
      <c r="E31" s="4">
        <f>SUM(Table1345[[#This Row],[Music J1]:[Perf J1]])</f>
        <v>49</v>
      </c>
      <c r="F31" s="8">
        <f>RANK(Table1345[[#This Row],[SCR J1]],Table1345[SCR J1])</f>
        <v>15</v>
      </c>
      <c r="G31" s="30">
        <v>10</v>
      </c>
      <c r="H31" s="25">
        <v>9</v>
      </c>
      <c r="I31" s="25">
        <v>8</v>
      </c>
      <c r="J31" s="9">
        <f>SUM(Table1345[[#This Row],[Music J2]:[Perf J2]])</f>
        <v>27</v>
      </c>
      <c r="K31" s="8">
        <f>RANK(Table1345[[#This Row],[SCR J2]],Table1345[SCR J2],)</f>
        <v>38</v>
      </c>
      <c r="L31" s="30">
        <v>9</v>
      </c>
      <c r="M31" s="25">
        <v>7</v>
      </c>
      <c r="N31" s="25">
        <v>11</v>
      </c>
      <c r="O31" s="9">
        <f>SUM(Table1345[[#This Row],[Music J3]:[Perf J3]])</f>
        <v>27</v>
      </c>
      <c r="P31" s="8">
        <f>RANK(Table1345[[#This Row],[SCR J3]],Table1345[SCR J3])</f>
        <v>33</v>
      </c>
      <c r="Q31" s="7">
        <f t="shared" si="0"/>
        <v>34</v>
      </c>
      <c r="R31" s="4">
        <f t="shared" si="1"/>
        <v>33</v>
      </c>
      <c r="S31" s="4">
        <f t="shared" si="2"/>
        <v>36</v>
      </c>
      <c r="T31" s="10">
        <f>SUM(Table1345[[#This Row],[T Music]:[T Perf]])</f>
        <v>103</v>
      </c>
      <c r="U31" s="7">
        <f t="shared" si="3"/>
        <v>86</v>
      </c>
      <c r="V31" s="9">
        <f>RANK(Table1345[[#This Row],[T Rank]],Table1345[T Rank],1)</f>
        <v>29</v>
      </c>
      <c r="W31" s="9">
        <f>IF(COUNTIF(Table1345[Auto Rank],Table1345[[#This Row],[Auto Rank]])&gt;1,RANK(Table1345[[#This Row],[T Score]],Table1345[T Score],0)/100,0)</f>
        <v>0</v>
      </c>
      <c r="X31" s="10">
        <f>Table1345[[#This Row],[Auto Rank]]+Table1345[[#This Row],[Tie break?]]</f>
        <v>29</v>
      </c>
      <c r="Y31" s="54"/>
      <c r="Z31" s="54"/>
      <c r="AA31" s="54"/>
      <c r="AB31" s="54"/>
    </row>
    <row r="32" spans="1:28" x14ac:dyDescent="0.25">
      <c r="A32" s="43" t="s">
        <v>38</v>
      </c>
      <c r="B32" s="30">
        <v>12</v>
      </c>
      <c r="C32" s="28">
        <v>15</v>
      </c>
      <c r="D32" s="25">
        <v>13</v>
      </c>
      <c r="E32" s="4">
        <f>SUM(Table1345[[#This Row],[Music J1]:[Perf J1]])</f>
        <v>40</v>
      </c>
      <c r="F32" s="8">
        <f>RANK(Table1345[[#This Row],[SCR J1]],Table1345[SCR J1])</f>
        <v>26</v>
      </c>
      <c r="G32" s="30">
        <v>15</v>
      </c>
      <c r="H32" s="25">
        <v>13</v>
      </c>
      <c r="I32" s="25">
        <v>13</v>
      </c>
      <c r="J32" s="9">
        <f>SUM(Table1345[[#This Row],[Music J2]:[Perf J2]])</f>
        <v>41</v>
      </c>
      <c r="K32" s="8">
        <f>RANK(Table1345[[#This Row],[SCR J2]],Table1345[SCR J2],)</f>
        <v>21</v>
      </c>
      <c r="L32" s="30">
        <v>6</v>
      </c>
      <c r="M32" s="25">
        <v>7</v>
      </c>
      <c r="N32" s="25">
        <v>8</v>
      </c>
      <c r="O32" s="9">
        <f>SUM(Table1345[[#This Row],[Music J3]:[Perf J3]])</f>
        <v>21</v>
      </c>
      <c r="P32" s="8">
        <f>RANK(Table1345[[#This Row],[SCR J3]],Table1345[SCR J3])</f>
        <v>41</v>
      </c>
      <c r="Q32" s="7">
        <f t="shared" si="0"/>
        <v>33</v>
      </c>
      <c r="R32" s="4">
        <f t="shared" si="1"/>
        <v>35</v>
      </c>
      <c r="S32" s="4">
        <f t="shared" si="2"/>
        <v>34</v>
      </c>
      <c r="T32" s="10">
        <f>SUM(Table1345[[#This Row],[T Music]:[T Perf]])</f>
        <v>102</v>
      </c>
      <c r="U32" s="7">
        <f t="shared" si="3"/>
        <v>88</v>
      </c>
      <c r="V32" s="9">
        <f>RANK(Table1345[[#This Row],[T Rank]],Table1345[T Rank],1)</f>
        <v>30</v>
      </c>
      <c r="W32" s="9">
        <f>IF(COUNTIF(Table1345[Auto Rank],Table1345[[#This Row],[Auto Rank]])&gt;1,RANK(Table1345[[#This Row],[T Score]],Table1345[T Score],0)/100,0)</f>
        <v>0</v>
      </c>
      <c r="X32" s="10">
        <f>Table1345[[#This Row],[Auto Rank]]+Table1345[[#This Row],[Tie break?]]</f>
        <v>30</v>
      </c>
    </row>
    <row r="33" spans="1:24" x14ac:dyDescent="0.25">
      <c r="A33" s="43" t="s">
        <v>27</v>
      </c>
      <c r="B33" s="30">
        <v>15</v>
      </c>
      <c r="C33" s="28">
        <v>10</v>
      </c>
      <c r="D33" s="25">
        <v>12</v>
      </c>
      <c r="E33" s="3">
        <f>SUM(Table1345[[#This Row],[Music J1]:[Perf J1]])</f>
        <v>37</v>
      </c>
      <c r="F33" s="6">
        <f>RANK(Table1345[[#This Row],[SCR J1]],Table1345[SCR J1])</f>
        <v>30</v>
      </c>
      <c r="G33" s="30">
        <v>12</v>
      </c>
      <c r="H33" s="25">
        <v>10</v>
      </c>
      <c r="I33" s="25">
        <v>15</v>
      </c>
      <c r="J33" s="3">
        <f>SUM(Table1345[[#This Row],[Music J2]:[Perf J2]])</f>
        <v>37</v>
      </c>
      <c r="K33" s="6">
        <f>RANK(Table1345[[#This Row],[SCR J2]],Table1345[SCR J2],)</f>
        <v>28</v>
      </c>
      <c r="L33" s="30">
        <v>11</v>
      </c>
      <c r="M33" s="25">
        <v>11</v>
      </c>
      <c r="N33" s="25">
        <v>6</v>
      </c>
      <c r="O33" s="3">
        <f>SUM(Table1345[[#This Row],[Music J3]:[Perf J3]])</f>
        <v>28</v>
      </c>
      <c r="P33" s="6">
        <f>RANK(Table1345[[#This Row],[SCR J3]],Table1345[SCR J3])</f>
        <v>31</v>
      </c>
      <c r="Q33" s="5">
        <f t="shared" si="0"/>
        <v>38</v>
      </c>
      <c r="R33" s="3">
        <f t="shared" si="1"/>
        <v>31</v>
      </c>
      <c r="S33" s="3">
        <f t="shared" si="2"/>
        <v>33</v>
      </c>
      <c r="T33" s="6">
        <f>SUM(Table1345[[#This Row],[T Music]:[T Perf]])</f>
        <v>102</v>
      </c>
      <c r="U33" s="5">
        <f t="shared" si="3"/>
        <v>89</v>
      </c>
      <c r="V33" s="4">
        <f>RANK(Table1345[[#This Row],[T Rank]],Table1345[T Rank],1)</f>
        <v>31</v>
      </c>
      <c r="W33" s="4">
        <f>IF(COUNTIF(Table1345[Auto Rank],Table1345[[#This Row],[Auto Rank]])&gt;1,RANK(Table1345[[#This Row],[T Score]],Table1345[T Score],0)/100,0)</f>
        <v>0</v>
      </c>
      <c r="X33" s="8">
        <f>Table1345[[#This Row],[Auto Rank]]+Table1345[[#This Row],[Tie break?]]</f>
        <v>31</v>
      </c>
    </row>
    <row r="34" spans="1:24" x14ac:dyDescent="0.25">
      <c r="A34" s="43" t="s">
        <v>33</v>
      </c>
      <c r="B34" s="30">
        <v>13</v>
      </c>
      <c r="C34" s="28">
        <v>17</v>
      </c>
      <c r="D34" s="25">
        <v>10</v>
      </c>
      <c r="E34" s="4">
        <f>SUM(Table1345[[#This Row],[Music J1]:[Perf J1]])</f>
        <v>40</v>
      </c>
      <c r="F34" s="8">
        <f>RANK(Table1345[[#This Row],[SCR J1]],Table1345[SCR J1])</f>
        <v>26</v>
      </c>
      <c r="G34" s="30">
        <v>10</v>
      </c>
      <c r="H34" s="25">
        <v>10</v>
      </c>
      <c r="I34" s="25">
        <v>5</v>
      </c>
      <c r="J34" s="9">
        <f>SUM(Table1345[[#This Row],[Music J2]:[Perf J2]])</f>
        <v>25</v>
      </c>
      <c r="K34" s="8">
        <f>RANK(Table1345[[#This Row],[SCR J2]],Table1345[SCR J2],)</f>
        <v>41</v>
      </c>
      <c r="L34" s="30">
        <v>15</v>
      </c>
      <c r="M34" s="25">
        <v>13</v>
      </c>
      <c r="N34" s="25">
        <v>10</v>
      </c>
      <c r="O34" s="9">
        <f>SUM(Table1345[[#This Row],[Music J3]:[Perf J3]])</f>
        <v>38</v>
      </c>
      <c r="P34" s="8">
        <f>RANK(Table1345[[#This Row],[SCR J3]],Table1345[SCR J3])</f>
        <v>24</v>
      </c>
      <c r="Q34" s="7">
        <f t="shared" si="0"/>
        <v>38</v>
      </c>
      <c r="R34" s="4">
        <f t="shared" si="1"/>
        <v>40</v>
      </c>
      <c r="S34" s="4">
        <f t="shared" si="2"/>
        <v>25</v>
      </c>
      <c r="T34" s="10">
        <f>SUM(Table1345[[#This Row],[T Music]:[T Perf]])</f>
        <v>103</v>
      </c>
      <c r="U34" s="7">
        <f t="shared" si="3"/>
        <v>91</v>
      </c>
      <c r="V34" s="9">
        <f>RANK(Table1345[[#This Row],[T Rank]],Table1345[T Rank],1)</f>
        <v>32</v>
      </c>
      <c r="W34" s="9">
        <f>IF(COUNTIF(Table1345[Auto Rank],Table1345[[#This Row],[Auto Rank]])&gt;1,RANK(Table1345[[#This Row],[T Score]],Table1345[T Score],0)/100,0)</f>
        <v>0</v>
      </c>
      <c r="X34" s="10">
        <f>Table1345[[#This Row],[Auto Rank]]+Table1345[[#This Row],[Tie break?]]</f>
        <v>32</v>
      </c>
    </row>
    <row r="35" spans="1:24" x14ac:dyDescent="0.25">
      <c r="A35" s="43" t="s">
        <v>66</v>
      </c>
      <c r="B35" s="30">
        <v>10</v>
      </c>
      <c r="C35" s="28">
        <v>11</v>
      </c>
      <c r="D35" s="25">
        <v>15</v>
      </c>
      <c r="E35" s="4">
        <f>SUM(Table1345[[#This Row],[Music J1]:[Perf J1]])</f>
        <v>36</v>
      </c>
      <c r="F35" s="8">
        <f>RANK(Table1345[[#This Row],[SCR J1]],Table1345[SCR J1])</f>
        <v>31</v>
      </c>
      <c r="G35" s="30">
        <v>12</v>
      </c>
      <c r="H35" s="25">
        <v>11</v>
      </c>
      <c r="I35" s="25">
        <v>10</v>
      </c>
      <c r="J35" s="9">
        <f>SUM(Table1345[[#This Row],[Music J2]:[Perf J2]])</f>
        <v>33</v>
      </c>
      <c r="K35" s="8">
        <f>RANK(Table1345[[#This Row],[SCR J2]],Table1345[SCR J2],)</f>
        <v>32</v>
      </c>
      <c r="L35" s="30">
        <v>9</v>
      </c>
      <c r="M35" s="25">
        <v>8</v>
      </c>
      <c r="N35" s="25">
        <v>12</v>
      </c>
      <c r="O35" s="9">
        <f>SUM(Table1345[[#This Row],[Music J3]:[Perf J3]])</f>
        <v>29</v>
      </c>
      <c r="P35" s="8">
        <f>RANK(Table1345[[#This Row],[SCR J3]],Table1345[SCR J3])</f>
        <v>29</v>
      </c>
      <c r="Q35" s="7">
        <f t="shared" ref="Q35:Q57" si="4">SUM(B35,G35,L35)</f>
        <v>31</v>
      </c>
      <c r="R35" s="4">
        <f t="shared" ref="R35:R57" si="5">SUM(C35,H35,M35)</f>
        <v>30</v>
      </c>
      <c r="S35" s="4">
        <f t="shared" ref="S35:S57" si="6">SUM(D35,I35,N35)</f>
        <v>37</v>
      </c>
      <c r="T35" s="10">
        <f>SUM(Table1345[[#This Row],[T Music]:[T Perf]])</f>
        <v>98</v>
      </c>
      <c r="U35" s="7">
        <f t="shared" ref="U35:U57" si="7">SUM(F35,K35,P35)</f>
        <v>92</v>
      </c>
      <c r="V35" s="9">
        <f>RANK(Table1345[[#This Row],[T Rank]],Table1345[T Rank],1)</f>
        <v>33</v>
      </c>
      <c r="W35" s="9">
        <f>IF(COUNTIF(Table1345[Auto Rank],Table1345[[#This Row],[Auto Rank]])&gt;1,RANK(Table1345[[#This Row],[T Score]],Table1345[T Score],0)/100,0)</f>
        <v>0</v>
      </c>
      <c r="X35" s="10">
        <f>Table1345[[#This Row],[Auto Rank]]+Table1345[[#This Row],[Tie break?]]</f>
        <v>33</v>
      </c>
    </row>
    <row r="36" spans="1:24" x14ac:dyDescent="0.25">
      <c r="A36" s="43" t="s">
        <v>43</v>
      </c>
      <c r="B36" s="30">
        <v>15</v>
      </c>
      <c r="C36" s="28">
        <v>17</v>
      </c>
      <c r="D36" s="25">
        <v>20</v>
      </c>
      <c r="E36" s="4">
        <f>SUM(Table1345[[#This Row],[Music J1]:[Perf J1]])</f>
        <v>52</v>
      </c>
      <c r="F36" s="8">
        <f>RANK(Table1345[[#This Row],[SCR J1]],Table1345[SCR J1])</f>
        <v>11</v>
      </c>
      <c r="G36" s="30">
        <v>6</v>
      </c>
      <c r="H36" s="25">
        <v>8</v>
      </c>
      <c r="I36" s="25">
        <v>12</v>
      </c>
      <c r="J36" s="9">
        <f>SUM(Table1345[[#This Row],[Music J2]:[Perf J2]])</f>
        <v>26</v>
      </c>
      <c r="K36" s="8">
        <f>RANK(Table1345[[#This Row],[SCR J2]],Table1345[SCR J2],)</f>
        <v>39</v>
      </c>
      <c r="L36" s="30">
        <v>2</v>
      </c>
      <c r="M36" s="25">
        <v>4</v>
      </c>
      <c r="N36" s="25">
        <v>10</v>
      </c>
      <c r="O36" s="9">
        <f>SUM(Table1345[[#This Row],[Music J3]:[Perf J3]])</f>
        <v>16</v>
      </c>
      <c r="P36" s="8">
        <f>RANK(Table1345[[#This Row],[SCR J3]],Table1345[SCR J3])</f>
        <v>48</v>
      </c>
      <c r="Q36" s="7">
        <f t="shared" si="4"/>
        <v>23</v>
      </c>
      <c r="R36" s="4">
        <f t="shared" si="5"/>
        <v>29</v>
      </c>
      <c r="S36" s="4">
        <f t="shared" si="6"/>
        <v>42</v>
      </c>
      <c r="T36" s="10">
        <f>SUM(Table1345[[#This Row],[T Music]:[T Perf]])</f>
        <v>94</v>
      </c>
      <c r="U36" s="7">
        <f t="shared" si="7"/>
        <v>98</v>
      </c>
      <c r="V36" s="9">
        <f>RANK(Table1345[[#This Row],[T Rank]],Table1345[T Rank],1)</f>
        <v>34</v>
      </c>
      <c r="W36" s="9">
        <f>IF(COUNTIF(Table1345[Auto Rank],Table1345[[#This Row],[Auto Rank]])&gt;1,RANK(Table1345[[#This Row],[T Score]],Table1345[T Score],0)/100,0)</f>
        <v>0.34</v>
      </c>
      <c r="X36" s="10">
        <f>Table1345[[#This Row],[Auto Rank]]+Table1345[[#This Row],[Tie break?]]</f>
        <v>34.340000000000003</v>
      </c>
    </row>
    <row r="37" spans="1:24" x14ac:dyDescent="0.25">
      <c r="A37" s="45" t="s">
        <v>40</v>
      </c>
      <c r="B37" s="30">
        <v>9</v>
      </c>
      <c r="C37" s="28">
        <v>9</v>
      </c>
      <c r="D37" s="25">
        <v>10</v>
      </c>
      <c r="E37" s="4">
        <f>SUM(Table1345[[#This Row],[Music J1]:[Perf J1]])</f>
        <v>28</v>
      </c>
      <c r="F37" s="8">
        <f>RANK(Table1345[[#This Row],[SCR J1]],Table1345[SCR J1])</f>
        <v>41</v>
      </c>
      <c r="G37" s="30">
        <v>13</v>
      </c>
      <c r="H37" s="25">
        <v>10</v>
      </c>
      <c r="I37" s="25">
        <v>11</v>
      </c>
      <c r="J37" s="9">
        <f>SUM(Table1345[[#This Row],[Music J2]:[Perf J2]])</f>
        <v>34</v>
      </c>
      <c r="K37" s="8">
        <f>RANK(Table1345[[#This Row],[SCR J2]],Table1345[SCR J2],)</f>
        <v>30</v>
      </c>
      <c r="L37" s="30">
        <v>10</v>
      </c>
      <c r="M37" s="25">
        <v>11</v>
      </c>
      <c r="N37" s="25">
        <v>10</v>
      </c>
      <c r="O37" s="9">
        <f>SUM(Table1345[[#This Row],[Music J3]:[Perf J3]])</f>
        <v>31</v>
      </c>
      <c r="P37" s="8">
        <f>RANK(Table1345[[#This Row],[SCR J3]],Table1345[SCR J3])</f>
        <v>27</v>
      </c>
      <c r="Q37" s="7">
        <f t="shared" si="4"/>
        <v>32</v>
      </c>
      <c r="R37" s="4">
        <f t="shared" si="5"/>
        <v>30</v>
      </c>
      <c r="S37" s="4">
        <f t="shared" si="6"/>
        <v>31</v>
      </c>
      <c r="T37" s="10">
        <f>SUM(Table1345[[#This Row],[T Music]:[T Perf]])</f>
        <v>93</v>
      </c>
      <c r="U37" s="7">
        <f t="shared" si="7"/>
        <v>98</v>
      </c>
      <c r="V37" s="9">
        <f>RANK(Table1345[[#This Row],[T Rank]],Table1345[T Rank],1)</f>
        <v>34</v>
      </c>
      <c r="W37" s="9">
        <f>IF(COUNTIF(Table1345[Auto Rank],Table1345[[#This Row],[Auto Rank]])&gt;1,RANK(Table1345[[#This Row],[T Score]],Table1345[T Score],0)/100,0)</f>
        <v>0.35</v>
      </c>
      <c r="X37" s="10">
        <f>Table1345[[#This Row],[Auto Rank]]+Table1345[[#This Row],[Tie break?]]</f>
        <v>34.35</v>
      </c>
    </row>
    <row r="38" spans="1:24" x14ac:dyDescent="0.25">
      <c r="A38" s="43" t="s">
        <v>63</v>
      </c>
      <c r="B38" s="30">
        <v>7</v>
      </c>
      <c r="C38" s="28">
        <v>6</v>
      </c>
      <c r="D38" s="25">
        <v>10</v>
      </c>
      <c r="E38" s="4">
        <f>SUM(Table1345[[#This Row],[Music J1]:[Perf J1]])</f>
        <v>23</v>
      </c>
      <c r="F38" s="8">
        <f>RANK(Table1345[[#This Row],[SCR J1]],Table1345[SCR J1])</f>
        <v>46</v>
      </c>
      <c r="G38" s="30">
        <v>16</v>
      </c>
      <c r="H38" s="25">
        <v>4</v>
      </c>
      <c r="I38" s="25">
        <v>10</v>
      </c>
      <c r="J38" s="9">
        <f>SUM(Table1345[[#This Row],[Music J2]:[Perf J2]])</f>
        <v>30</v>
      </c>
      <c r="K38" s="8">
        <f>RANK(Table1345[[#This Row],[SCR J2]],Table1345[SCR J2],)</f>
        <v>34</v>
      </c>
      <c r="L38" s="30">
        <v>17</v>
      </c>
      <c r="M38" s="25">
        <v>10</v>
      </c>
      <c r="N38" s="25">
        <v>11</v>
      </c>
      <c r="O38" s="9">
        <f>SUM(Table1345[[#This Row],[Music J3]:[Perf J3]])</f>
        <v>38</v>
      </c>
      <c r="P38" s="8">
        <f>RANK(Table1345[[#This Row],[SCR J3]],Table1345[SCR J3])</f>
        <v>24</v>
      </c>
      <c r="Q38" s="7">
        <f t="shared" si="4"/>
        <v>40</v>
      </c>
      <c r="R38" s="4">
        <f t="shared" si="5"/>
        <v>20</v>
      </c>
      <c r="S38" s="4">
        <f t="shared" si="6"/>
        <v>31</v>
      </c>
      <c r="T38" s="10">
        <f>SUM(Table1345[[#This Row],[T Music]:[T Perf]])</f>
        <v>91</v>
      </c>
      <c r="U38" s="7">
        <f t="shared" si="7"/>
        <v>104</v>
      </c>
      <c r="V38" s="9">
        <f>RANK(Table1345[[#This Row],[T Rank]],Table1345[T Rank],1)</f>
        <v>36</v>
      </c>
      <c r="W38" s="9">
        <f>IF(COUNTIF(Table1345[Auto Rank],Table1345[[#This Row],[Auto Rank]])&gt;1,RANK(Table1345[[#This Row],[T Score]],Table1345[T Score],0)/100,0)</f>
        <v>0</v>
      </c>
      <c r="X38" s="10">
        <f>Table1345[[#This Row],[Auto Rank]]+Table1345[[#This Row],[Tie break?]]</f>
        <v>36</v>
      </c>
    </row>
    <row r="39" spans="1:24" x14ac:dyDescent="0.25">
      <c r="A39" s="43" t="s">
        <v>73</v>
      </c>
      <c r="B39" s="30">
        <v>8</v>
      </c>
      <c r="C39" s="28">
        <v>7</v>
      </c>
      <c r="D39" s="25">
        <v>12</v>
      </c>
      <c r="E39" s="4">
        <f>SUM(Table1345[[#This Row],[Music J1]:[Perf J1]])</f>
        <v>27</v>
      </c>
      <c r="F39" s="8">
        <f>RANK(Table1345[[#This Row],[SCR J1]],Table1345[SCR J1])</f>
        <v>43</v>
      </c>
      <c r="G39" s="30">
        <v>12</v>
      </c>
      <c r="H39" s="25">
        <v>9</v>
      </c>
      <c r="I39" s="25">
        <v>13</v>
      </c>
      <c r="J39" s="9">
        <f>SUM(Table1345[[#This Row],[Music J2]:[Perf J2]])</f>
        <v>34</v>
      </c>
      <c r="K39" s="8">
        <f>RANK(Table1345[[#This Row],[SCR J2]],Table1345[SCR J2],)</f>
        <v>30</v>
      </c>
      <c r="L39" s="30">
        <v>5</v>
      </c>
      <c r="M39" s="25">
        <v>6</v>
      </c>
      <c r="N39" s="25">
        <v>15</v>
      </c>
      <c r="O39" s="9">
        <f>SUM(Table1345[[#This Row],[Music J3]:[Perf J3]])</f>
        <v>26</v>
      </c>
      <c r="P39" s="8">
        <f>RANK(Table1345[[#This Row],[SCR J3]],Table1345[SCR J3])</f>
        <v>37</v>
      </c>
      <c r="Q39" s="7">
        <f t="shared" si="4"/>
        <v>25</v>
      </c>
      <c r="R39" s="4">
        <f t="shared" si="5"/>
        <v>22</v>
      </c>
      <c r="S39" s="4">
        <f t="shared" si="6"/>
        <v>40</v>
      </c>
      <c r="T39" s="10">
        <f>SUM(Table1345[[#This Row],[T Music]:[T Perf]])</f>
        <v>87</v>
      </c>
      <c r="U39" s="7">
        <f t="shared" si="7"/>
        <v>110</v>
      </c>
      <c r="V39" s="9">
        <f>RANK(Table1345[[#This Row],[T Rank]],Table1345[T Rank],1)</f>
        <v>37</v>
      </c>
      <c r="W39" s="9">
        <f>IF(COUNTIF(Table1345[Auto Rank],Table1345[[#This Row],[Auto Rank]])&gt;1,RANK(Table1345[[#This Row],[T Score]],Table1345[T Score],0)/100,0)</f>
        <v>0</v>
      </c>
      <c r="X39" s="10">
        <f>Table1345[[#This Row],[Auto Rank]]+Table1345[[#This Row],[Tie break?]]</f>
        <v>37</v>
      </c>
    </row>
    <row r="40" spans="1:24" x14ac:dyDescent="0.25">
      <c r="A40" s="43" t="s">
        <v>46</v>
      </c>
      <c r="B40" s="30">
        <v>9</v>
      </c>
      <c r="C40" s="28">
        <v>10</v>
      </c>
      <c r="D40" s="25">
        <v>12</v>
      </c>
      <c r="E40" s="4">
        <f>SUM(Table1345[[#This Row],[Music J1]:[Perf J1]])</f>
        <v>31</v>
      </c>
      <c r="F40" s="8">
        <f>RANK(Table1345[[#This Row],[SCR J1]],Table1345[SCR J1])</f>
        <v>39</v>
      </c>
      <c r="G40" s="30">
        <v>10</v>
      </c>
      <c r="H40" s="25">
        <v>11</v>
      </c>
      <c r="I40" s="25">
        <v>10</v>
      </c>
      <c r="J40" s="9">
        <f>SUM(Table1345[[#This Row],[Music J2]:[Perf J2]])</f>
        <v>31</v>
      </c>
      <c r="K40" s="8">
        <f>RANK(Table1345[[#This Row],[SCR J2]],Table1345[SCR J2],)</f>
        <v>33</v>
      </c>
      <c r="L40" s="30">
        <v>7</v>
      </c>
      <c r="M40" s="25">
        <v>6</v>
      </c>
      <c r="N40" s="25">
        <v>12</v>
      </c>
      <c r="O40" s="9">
        <f>SUM(Table1345[[#This Row],[Music J3]:[Perf J3]])</f>
        <v>25</v>
      </c>
      <c r="P40" s="8">
        <f>RANK(Table1345[[#This Row],[SCR J3]],Table1345[SCR J3])</f>
        <v>39</v>
      </c>
      <c r="Q40" s="7">
        <f t="shared" si="4"/>
        <v>26</v>
      </c>
      <c r="R40" s="4">
        <f t="shared" si="5"/>
        <v>27</v>
      </c>
      <c r="S40" s="4">
        <f t="shared" si="6"/>
        <v>34</v>
      </c>
      <c r="T40" s="10">
        <f>SUM(Table1345[[#This Row],[T Music]:[T Perf]])</f>
        <v>87</v>
      </c>
      <c r="U40" s="7">
        <f t="shared" si="7"/>
        <v>111</v>
      </c>
      <c r="V40" s="9">
        <f>RANK(Table1345[[#This Row],[T Rank]],Table1345[T Rank],1)</f>
        <v>38</v>
      </c>
      <c r="W40" s="9">
        <f>IF(COUNTIF(Table1345[Auto Rank],Table1345[[#This Row],[Auto Rank]])&gt;1,RANK(Table1345[[#This Row],[T Score]],Table1345[T Score],0)/100,0)</f>
        <v>0.37</v>
      </c>
      <c r="X40" s="10">
        <f>Table1345[[#This Row],[Auto Rank]]+Table1345[[#This Row],[Tie break?]]</f>
        <v>38.369999999999997</v>
      </c>
    </row>
    <row r="41" spans="1:24" x14ac:dyDescent="0.25">
      <c r="A41" s="43" t="s">
        <v>70</v>
      </c>
      <c r="B41" s="30">
        <v>9</v>
      </c>
      <c r="C41" s="28">
        <v>8</v>
      </c>
      <c r="D41" s="25">
        <v>11</v>
      </c>
      <c r="E41" s="4">
        <f>SUM(Table1345[[#This Row],[Music J1]:[Perf J1]])</f>
        <v>28</v>
      </c>
      <c r="F41" s="8">
        <f>RANK(Table1345[[#This Row],[SCR J1]],Table1345[SCR J1])</f>
        <v>41</v>
      </c>
      <c r="G41" s="30">
        <v>8</v>
      </c>
      <c r="H41" s="25">
        <v>3</v>
      </c>
      <c r="I41" s="25">
        <v>14</v>
      </c>
      <c r="J41" s="9">
        <f>SUM(Table1345[[#This Row],[Music J2]:[Perf J2]])</f>
        <v>25</v>
      </c>
      <c r="K41" s="8">
        <f>RANK(Table1345[[#This Row],[SCR J2]],Table1345[SCR J2],)</f>
        <v>41</v>
      </c>
      <c r="L41" s="30">
        <v>10</v>
      </c>
      <c r="M41" s="25">
        <v>9</v>
      </c>
      <c r="N41" s="25">
        <v>10</v>
      </c>
      <c r="O41" s="9">
        <f>SUM(Table1345[[#This Row],[Music J3]:[Perf J3]])</f>
        <v>29</v>
      </c>
      <c r="P41" s="8">
        <f>RANK(Table1345[[#This Row],[SCR J3]],Table1345[SCR J3])</f>
        <v>29</v>
      </c>
      <c r="Q41" s="7">
        <f t="shared" si="4"/>
        <v>27</v>
      </c>
      <c r="R41" s="4">
        <f t="shared" si="5"/>
        <v>20</v>
      </c>
      <c r="S41" s="4">
        <f t="shared" si="6"/>
        <v>35</v>
      </c>
      <c r="T41" s="10">
        <f>SUM(Table1345[[#This Row],[T Music]:[T Perf]])</f>
        <v>82</v>
      </c>
      <c r="U41" s="7">
        <f t="shared" si="7"/>
        <v>111</v>
      </c>
      <c r="V41" s="9">
        <f>RANK(Table1345[[#This Row],[T Rank]],Table1345[T Rank],1)</f>
        <v>38</v>
      </c>
      <c r="W41" s="9">
        <f>IF(COUNTIF(Table1345[Auto Rank],Table1345[[#This Row],[Auto Rank]])&gt;1,RANK(Table1345[[#This Row],[T Score]],Table1345[T Score],0)/100,0)</f>
        <v>0.4</v>
      </c>
      <c r="X41" s="10">
        <f>Table1345[[#This Row],[Auto Rank]]+Table1345[[#This Row],[Tie break?]]</f>
        <v>38.4</v>
      </c>
    </row>
    <row r="42" spans="1:24" x14ac:dyDescent="0.25">
      <c r="A42" s="43" t="s">
        <v>53</v>
      </c>
      <c r="B42" s="30">
        <v>12</v>
      </c>
      <c r="C42" s="28">
        <v>10</v>
      </c>
      <c r="D42" s="25">
        <v>13</v>
      </c>
      <c r="E42" s="31">
        <f>SUM(Table1345[[#This Row],[Music J1]:[Perf J1]])</f>
        <v>35</v>
      </c>
      <c r="F42" s="32">
        <f>RANK(Table1345[[#This Row],[SCR J1]],Table1345[SCR J1])</f>
        <v>33</v>
      </c>
      <c r="G42" s="30">
        <v>10</v>
      </c>
      <c r="H42" s="25">
        <v>9</v>
      </c>
      <c r="I42" s="25">
        <v>10</v>
      </c>
      <c r="J42" s="33">
        <f>SUM(Table1345[[#This Row],[Music J2]:[Perf J2]])</f>
        <v>29</v>
      </c>
      <c r="K42" s="32">
        <f>RANK(Table1345[[#This Row],[SCR J2]],Table1345[SCR J2],)</f>
        <v>36</v>
      </c>
      <c r="L42" s="30">
        <v>6</v>
      </c>
      <c r="M42" s="25">
        <v>7</v>
      </c>
      <c r="N42" s="25">
        <v>6</v>
      </c>
      <c r="O42" s="33">
        <f>SUM(Table1345[[#This Row],[Music J3]:[Perf J3]])</f>
        <v>19</v>
      </c>
      <c r="P42" s="32">
        <f>RANK(Table1345[[#This Row],[SCR J3]],Table1345[SCR J3])</f>
        <v>44</v>
      </c>
      <c r="Q42" s="34">
        <f t="shared" si="4"/>
        <v>28</v>
      </c>
      <c r="R42" s="31">
        <f t="shared" si="5"/>
        <v>26</v>
      </c>
      <c r="S42" s="31">
        <f t="shared" si="6"/>
        <v>29</v>
      </c>
      <c r="T42" s="35">
        <f>SUM(Table1345[[#This Row],[T Music]:[T Perf]])</f>
        <v>83</v>
      </c>
      <c r="U42" s="34">
        <f t="shared" si="7"/>
        <v>113</v>
      </c>
      <c r="V42" s="33">
        <f>RANK(Table1345[[#This Row],[T Rank]],Table1345[T Rank],1)</f>
        <v>40</v>
      </c>
      <c r="W42" s="33">
        <f>IF(COUNTIF(Table1345[Auto Rank],Table1345[[#This Row],[Auto Rank]])&gt;1,RANK(Table1345[[#This Row],[T Score]],Table1345[T Score],0)/100,0)</f>
        <v>0</v>
      </c>
      <c r="X42" s="35">
        <f>Table1345[[#This Row],[Auto Rank]]+Table1345[[#This Row],[Tie break?]]</f>
        <v>40</v>
      </c>
    </row>
    <row r="43" spans="1:24" x14ac:dyDescent="0.25">
      <c r="A43" s="43" t="s">
        <v>29</v>
      </c>
      <c r="B43" s="30">
        <v>9</v>
      </c>
      <c r="C43" s="25">
        <v>8</v>
      </c>
      <c r="D43" s="25">
        <v>9</v>
      </c>
      <c r="E43" s="3">
        <f>SUM(Table1345[[#This Row],[Music J1]:[Perf J1]])</f>
        <v>26</v>
      </c>
      <c r="F43" s="6">
        <f>RANK(Table1345[[#This Row],[SCR J1]],Table1345[SCR J1])</f>
        <v>45</v>
      </c>
      <c r="G43" s="30">
        <v>10</v>
      </c>
      <c r="H43" s="25">
        <v>10</v>
      </c>
      <c r="I43" s="25">
        <v>9</v>
      </c>
      <c r="J43" s="3">
        <f>SUM(Table1345[[#This Row],[Music J2]:[Perf J2]])</f>
        <v>29</v>
      </c>
      <c r="K43" s="6">
        <f>RANK(Table1345[[#This Row],[SCR J2]],Table1345[SCR J2],)</f>
        <v>36</v>
      </c>
      <c r="L43" s="30">
        <v>11</v>
      </c>
      <c r="M43" s="25">
        <v>10</v>
      </c>
      <c r="N43" s="25">
        <v>6</v>
      </c>
      <c r="O43" s="3">
        <f>SUM(Table1345[[#This Row],[Music J3]:[Perf J3]])</f>
        <v>27</v>
      </c>
      <c r="P43" s="6">
        <f>RANK(Table1345[[#This Row],[SCR J3]],Table1345[SCR J3])</f>
        <v>33</v>
      </c>
      <c r="Q43" s="5">
        <f t="shared" si="4"/>
        <v>30</v>
      </c>
      <c r="R43" s="3">
        <f t="shared" si="5"/>
        <v>28</v>
      </c>
      <c r="S43" s="3">
        <f t="shared" si="6"/>
        <v>24</v>
      </c>
      <c r="T43" s="6">
        <f>SUM(Table1345[[#This Row],[T Music]:[T Perf]])</f>
        <v>82</v>
      </c>
      <c r="U43" s="5">
        <f t="shared" si="7"/>
        <v>114</v>
      </c>
      <c r="V43" s="4">
        <f>RANK(Table1345[[#This Row],[T Rank]],Table1345[T Rank],1)</f>
        <v>41</v>
      </c>
      <c r="W43" s="4">
        <f>IF(COUNTIF(Table1345[Auto Rank],Table1345[[#This Row],[Auto Rank]])&gt;1,RANK(Table1345[[#This Row],[T Score]],Table1345[T Score],0)/100,0)</f>
        <v>0</v>
      </c>
      <c r="X43" s="8">
        <f>Table1345[[#This Row],[Auto Rank]]+Table1345[[#This Row],[Tie break?]]</f>
        <v>41</v>
      </c>
    </row>
    <row r="44" spans="1:24" x14ac:dyDescent="0.25">
      <c r="A44" s="43" t="s">
        <v>54</v>
      </c>
      <c r="B44" s="30">
        <v>9</v>
      </c>
      <c r="C44" s="25">
        <v>10</v>
      </c>
      <c r="D44" s="25">
        <v>15</v>
      </c>
      <c r="E44" s="4">
        <f>SUM(Table1345[[#This Row],[Music J1]:[Perf J1]])</f>
        <v>34</v>
      </c>
      <c r="F44" s="8">
        <f>RANK(Table1345[[#This Row],[SCR J1]],Table1345[SCR J1])</f>
        <v>35</v>
      </c>
      <c r="G44" s="30">
        <v>4</v>
      </c>
      <c r="H44" s="25">
        <v>4</v>
      </c>
      <c r="I44" s="25">
        <v>12</v>
      </c>
      <c r="J44" s="9">
        <f>SUM(Table1345[[#This Row],[Music J2]:[Perf J2]])</f>
        <v>20</v>
      </c>
      <c r="K44" s="8">
        <f>RANK(Table1345[[#This Row],[SCR J2]],Table1345[SCR J2],)</f>
        <v>48</v>
      </c>
      <c r="L44" s="30">
        <v>7</v>
      </c>
      <c r="M44" s="25">
        <v>8</v>
      </c>
      <c r="N44" s="25">
        <v>12</v>
      </c>
      <c r="O44" s="9">
        <f>SUM(Table1345[[#This Row],[Music J3]:[Perf J3]])</f>
        <v>27</v>
      </c>
      <c r="P44" s="8">
        <f>RANK(Table1345[[#This Row],[SCR J3]],Table1345[SCR J3])</f>
        <v>33</v>
      </c>
      <c r="Q44" s="7">
        <f t="shared" si="4"/>
        <v>20</v>
      </c>
      <c r="R44" s="4">
        <f t="shared" si="5"/>
        <v>22</v>
      </c>
      <c r="S44" s="4">
        <f t="shared" si="6"/>
        <v>39</v>
      </c>
      <c r="T44" s="10">
        <f>SUM(Table1345[[#This Row],[T Music]:[T Perf]])</f>
        <v>81</v>
      </c>
      <c r="U44" s="7">
        <f t="shared" si="7"/>
        <v>116</v>
      </c>
      <c r="V44" s="9">
        <f>RANK(Table1345[[#This Row],[T Rank]],Table1345[T Rank],1)</f>
        <v>42</v>
      </c>
      <c r="W44" s="9">
        <f>IF(COUNTIF(Table1345[Auto Rank],Table1345[[#This Row],[Auto Rank]])&gt;1,RANK(Table1345[[#This Row],[T Score]],Table1345[T Score],0)/100,0)</f>
        <v>0.42</v>
      </c>
      <c r="X44" s="10">
        <f>Table1345[[#This Row],[Auto Rank]]+Table1345[[#This Row],[Tie break?]]</f>
        <v>42.42</v>
      </c>
    </row>
    <row r="45" spans="1:24" x14ac:dyDescent="0.25">
      <c r="A45" s="45" t="s">
        <v>176</v>
      </c>
      <c r="B45" s="30">
        <v>7</v>
      </c>
      <c r="C45" s="25">
        <v>7</v>
      </c>
      <c r="D45" s="25">
        <v>8</v>
      </c>
      <c r="E45" s="4">
        <f>SUM(Table1345[[#This Row],[Music J1]:[Perf J1]])</f>
        <v>22</v>
      </c>
      <c r="F45" s="8">
        <f>RANK(Table1345[[#This Row],[SCR J1]],Table1345[SCR J1])</f>
        <v>47</v>
      </c>
      <c r="G45" s="30">
        <v>14</v>
      </c>
      <c r="H45" s="25">
        <v>14</v>
      </c>
      <c r="I45" s="25">
        <v>12</v>
      </c>
      <c r="J45" s="9">
        <f>SUM(Table1345[[#This Row],[Music J2]:[Perf J2]])</f>
        <v>40</v>
      </c>
      <c r="K45" s="8">
        <f>RANK(Table1345[[#This Row],[SCR J2]],Table1345[SCR J2],)</f>
        <v>23</v>
      </c>
      <c r="L45" s="30">
        <v>5</v>
      </c>
      <c r="M45" s="25">
        <v>6</v>
      </c>
      <c r="N45" s="25">
        <v>6</v>
      </c>
      <c r="O45" s="9">
        <f>SUM(Table1345[[#This Row],[Music J3]:[Perf J3]])</f>
        <v>17</v>
      </c>
      <c r="P45" s="8">
        <f>RANK(Table1345[[#This Row],[SCR J3]],Table1345[SCR J3])</f>
        <v>46</v>
      </c>
      <c r="Q45" s="7">
        <f t="shared" si="4"/>
        <v>26</v>
      </c>
      <c r="R45" s="4">
        <f t="shared" si="5"/>
        <v>27</v>
      </c>
      <c r="S45" s="4">
        <f t="shared" si="6"/>
        <v>26</v>
      </c>
      <c r="T45" s="10">
        <f>SUM(Table1345[[#This Row],[T Music]:[T Perf]])</f>
        <v>79</v>
      </c>
      <c r="U45" s="7">
        <f t="shared" si="7"/>
        <v>116</v>
      </c>
      <c r="V45" s="9">
        <f>RANK(Table1345[[#This Row],[T Rank]],Table1345[T Rank],1)</f>
        <v>42</v>
      </c>
      <c r="W45" s="9">
        <f>IF(COUNTIF(Table1345[Auto Rank],Table1345[[#This Row],[Auto Rank]])&gt;1,RANK(Table1345[[#This Row],[T Score]],Table1345[T Score],0)/100,0)</f>
        <v>0.43</v>
      </c>
      <c r="X45" s="10">
        <f>Table1345[[#This Row],[Auto Rank]]+Table1345[[#This Row],[Tie break?]]</f>
        <v>42.43</v>
      </c>
    </row>
    <row r="46" spans="1:24" x14ac:dyDescent="0.25">
      <c r="A46" s="43" t="s">
        <v>56</v>
      </c>
      <c r="B46" s="30">
        <v>10</v>
      </c>
      <c r="C46" s="25">
        <v>11</v>
      </c>
      <c r="D46" s="25">
        <v>12</v>
      </c>
      <c r="E46" s="4">
        <f>SUM(Table1345[[#This Row],[Music J1]:[Perf J1]])</f>
        <v>33</v>
      </c>
      <c r="F46" s="8">
        <f>RANK(Table1345[[#This Row],[SCR J1]],Table1345[SCR J1])</f>
        <v>37</v>
      </c>
      <c r="G46" s="30">
        <v>7</v>
      </c>
      <c r="H46" s="25">
        <v>9</v>
      </c>
      <c r="I46" s="25">
        <v>10</v>
      </c>
      <c r="J46" s="9">
        <f>SUM(Table1345[[#This Row],[Music J2]:[Perf J2]])</f>
        <v>26</v>
      </c>
      <c r="K46" s="8">
        <f>RANK(Table1345[[#This Row],[SCR J2]],Table1345[SCR J2],)</f>
        <v>39</v>
      </c>
      <c r="L46" s="30">
        <v>5</v>
      </c>
      <c r="M46" s="25">
        <v>2</v>
      </c>
      <c r="N46" s="25">
        <v>12</v>
      </c>
      <c r="O46" s="9">
        <f>SUM(Table1345[[#This Row],[Music J3]:[Perf J3]])</f>
        <v>19</v>
      </c>
      <c r="P46" s="8">
        <f>RANK(Table1345[[#This Row],[SCR J3]],Table1345[SCR J3])</f>
        <v>44</v>
      </c>
      <c r="Q46" s="7">
        <f t="shared" si="4"/>
        <v>22</v>
      </c>
      <c r="R46" s="4">
        <f t="shared" si="5"/>
        <v>22</v>
      </c>
      <c r="S46" s="4">
        <f t="shared" si="6"/>
        <v>34</v>
      </c>
      <c r="T46" s="10">
        <f>SUM(Table1345[[#This Row],[T Music]:[T Perf]])</f>
        <v>78</v>
      </c>
      <c r="U46" s="7">
        <f t="shared" si="7"/>
        <v>120</v>
      </c>
      <c r="V46" s="9">
        <f>RANK(Table1345[[#This Row],[T Rank]],Table1345[T Rank],1)</f>
        <v>44</v>
      </c>
      <c r="W46" s="9">
        <f>IF(COUNTIF(Table1345[Auto Rank],Table1345[[#This Row],[Auto Rank]])&gt;1,RANK(Table1345[[#This Row],[T Score]],Table1345[T Score],0)/100,0)</f>
        <v>0</v>
      </c>
      <c r="X46" s="10">
        <f>Table1345[[#This Row],[Auto Rank]]+Table1345[[#This Row],[Tie break?]]</f>
        <v>44</v>
      </c>
    </row>
    <row r="47" spans="1:24" x14ac:dyDescent="0.25">
      <c r="A47" s="43" t="s">
        <v>44</v>
      </c>
      <c r="B47" s="30">
        <v>10</v>
      </c>
      <c r="C47" s="25">
        <v>10</v>
      </c>
      <c r="D47" s="25">
        <v>15</v>
      </c>
      <c r="E47" s="4">
        <f>SUM(Table1345[[#This Row],[Music J1]:[Perf J1]])</f>
        <v>35</v>
      </c>
      <c r="F47" s="8">
        <f>RANK(Table1345[[#This Row],[SCR J1]],Table1345[SCR J1])</f>
        <v>33</v>
      </c>
      <c r="G47" s="30">
        <v>5</v>
      </c>
      <c r="H47" s="25">
        <v>8</v>
      </c>
      <c r="I47" s="25">
        <v>9</v>
      </c>
      <c r="J47" s="9">
        <f>SUM(Table1345[[#This Row],[Music J2]:[Perf J2]])</f>
        <v>22</v>
      </c>
      <c r="K47" s="8">
        <f>RANK(Table1345[[#This Row],[SCR J2]],Table1345[SCR J2],)</f>
        <v>47</v>
      </c>
      <c r="L47" s="30">
        <v>3</v>
      </c>
      <c r="M47" s="25">
        <v>5</v>
      </c>
      <c r="N47" s="25">
        <v>12</v>
      </c>
      <c r="O47" s="9">
        <f>SUM(Table1345[[#This Row],[Music J3]:[Perf J3]])</f>
        <v>20</v>
      </c>
      <c r="P47" s="8">
        <f>RANK(Table1345[[#This Row],[SCR J3]],Table1345[SCR J3])</f>
        <v>42</v>
      </c>
      <c r="Q47" s="7">
        <f t="shared" si="4"/>
        <v>18</v>
      </c>
      <c r="R47" s="4">
        <f t="shared" si="5"/>
        <v>23</v>
      </c>
      <c r="S47" s="4">
        <f t="shared" si="6"/>
        <v>36</v>
      </c>
      <c r="T47" s="10">
        <f>SUM(Table1345[[#This Row],[T Music]:[T Perf]])</f>
        <v>77</v>
      </c>
      <c r="U47" s="7">
        <f t="shared" si="7"/>
        <v>122</v>
      </c>
      <c r="V47" s="9">
        <f>RANK(Table1345[[#This Row],[T Rank]],Table1345[T Rank],1)</f>
        <v>45</v>
      </c>
      <c r="W47" s="9">
        <f>IF(COUNTIF(Table1345[Auto Rank],Table1345[[#This Row],[Auto Rank]])&gt;1,RANK(Table1345[[#This Row],[T Score]],Table1345[T Score],0)/100,0)</f>
        <v>0</v>
      </c>
      <c r="X47" s="10">
        <f>Table1345[[#This Row],[Auto Rank]]+Table1345[[#This Row],[Tie break?]]</f>
        <v>45</v>
      </c>
    </row>
    <row r="48" spans="1:24" x14ac:dyDescent="0.25">
      <c r="A48" s="43" t="s">
        <v>61</v>
      </c>
      <c r="B48" s="30">
        <v>7</v>
      </c>
      <c r="C48" s="25">
        <v>9</v>
      </c>
      <c r="D48" s="25">
        <v>11</v>
      </c>
      <c r="E48" s="4">
        <f>SUM(Table1345[[#This Row],[Music J1]:[Perf J1]])</f>
        <v>27</v>
      </c>
      <c r="F48" s="8">
        <f>RANK(Table1345[[#This Row],[SCR J1]],Table1345[SCR J1])</f>
        <v>43</v>
      </c>
      <c r="G48" s="30">
        <v>9</v>
      </c>
      <c r="H48" s="25">
        <v>4</v>
      </c>
      <c r="I48" s="25">
        <v>3</v>
      </c>
      <c r="J48" s="9">
        <f>SUM(Table1345[[#This Row],[Music J2]:[Perf J2]])</f>
        <v>16</v>
      </c>
      <c r="K48" s="8">
        <f>RANK(Table1345[[#This Row],[SCR J2]],Table1345[SCR J2],)</f>
        <v>50</v>
      </c>
      <c r="L48" s="30">
        <v>5</v>
      </c>
      <c r="M48" s="25">
        <v>10</v>
      </c>
      <c r="N48" s="25">
        <v>11</v>
      </c>
      <c r="O48" s="9">
        <f>SUM(Table1345[[#This Row],[Music J3]:[Perf J3]])</f>
        <v>26</v>
      </c>
      <c r="P48" s="8">
        <f>RANK(Table1345[[#This Row],[SCR J3]],Table1345[SCR J3])</f>
        <v>37</v>
      </c>
      <c r="Q48" s="7">
        <f t="shared" si="4"/>
        <v>21</v>
      </c>
      <c r="R48" s="4">
        <f t="shared" si="5"/>
        <v>23</v>
      </c>
      <c r="S48" s="4">
        <f t="shared" si="6"/>
        <v>25</v>
      </c>
      <c r="T48" s="10">
        <f>SUM(Table1345[[#This Row],[T Music]:[T Perf]])</f>
        <v>69</v>
      </c>
      <c r="U48" s="7">
        <f t="shared" si="7"/>
        <v>130</v>
      </c>
      <c r="V48" s="9">
        <f>RANK(Table1345[[#This Row],[T Rank]],Table1345[T Rank],1)</f>
        <v>46</v>
      </c>
      <c r="W48" s="9">
        <f>IF(COUNTIF(Table1345[Auto Rank],Table1345[[#This Row],[Auto Rank]])&gt;1,RANK(Table1345[[#This Row],[T Score]],Table1345[T Score],0)/100,0)</f>
        <v>0</v>
      </c>
      <c r="X48" s="10">
        <f>Table1345[[#This Row],[Auto Rank]]+Table1345[[#This Row],[Tie break?]]</f>
        <v>46</v>
      </c>
    </row>
    <row r="49" spans="1:24" x14ac:dyDescent="0.25">
      <c r="A49" s="43" t="s">
        <v>52</v>
      </c>
      <c r="B49" s="30">
        <v>11</v>
      </c>
      <c r="C49" s="25">
        <v>7</v>
      </c>
      <c r="D49" s="25">
        <v>12</v>
      </c>
      <c r="E49" s="4">
        <f>SUM(Table1345[[#This Row],[Music J1]:[Perf J1]])</f>
        <v>30</v>
      </c>
      <c r="F49" s="8">
        <f>RANK(Table1345[[#This Row],[SCR J1]],Table1345[SCR J1])</f>
        <v>40</v>
      </c>
      <c r="G49" s="30">
        <v>10</v>
      </c>
      <c r="H49" s="25">
        <v>5</v>
      </c>
      <c r="I49" s="25">
        <v>10</v>
      </c>
      <c r="J49" s="9">
        <f>SUM(Table1345[[#This Row],[Music J2]:[Perf J2]])</f>
        <v>25</v>
      </c>
      <c r="K49" s="8">
        <f>RANK(Table1345[[#This Row],[SCR J2]],Table1345[SCR J2],)</f>
        <v>41</v>
      </c>
      <c r="L49" s="30">
        <v>5</v>
      </c>
      <c r="M49" s="25">
        <v>2</v>
      </c>
      <c r="N49" s="25">
        <v>6</v>
      </c>
      <c r="O49" s="9">
        <f>SUM(Table1345[[#This Row],[Music J3]:[Perf J3]])</f>
        <v>13</v>
      </c>
      <c r="P49" s="8">
        <f>RANK(Table1345[[#This Row],[SCR J3]],Table1345[SCR J3])</f>
        <v>53</v>
      </c>
      <c r="Q49" s="7">
        <f t="shared" si="4"/>
        <v>26</v>
      </c>
      <c r="R49" s="4">
        <f t="shared" si="5"/>
        <v>14</v>
      </c>
      <c r="S49" s="4">
        <f t="shared" si="6"/>
        <v>28</v>
      </c>
      <c r="T49" s="10">
        <f>SUM(Table1345[[#This Row],[T Music]:[T Perf]])</f>
        <v>68</v>
      </c>
      <c r="U49" s="7">
        <f t="shared" si="7"/>
        <v>134</v>
      </c>
      <c r="V49" s="9">
        <f>RANK(Table1345[[#This Row],[T Rank]],Table1345[T Rank],1)</f>
        <v>47</v>
      </c>
      <c r="W49" s="9">
        <f>IF(COUNTIF(Table1345[Auto Rank],Table1345[[#This Row],[Auto Rank]])&gt;1,RANK(Table1345[[#This Row],[T Score]],Table1345[T Score],0)/100,0)</f>
        <v>0</v>
      </c>
      <c r="X49" s="10">
        <f>Table1345[[#This Row],[Auto Rank]]+Table1345[[#This Row],[Tie break?]]</f>
        <v>47</v>
      </c>
    </row>
    <row r="50" spans="1:24" x14ac:dyDescent="0.25">
      <c r="A50" s="43" t="s">
        <v>64</v>
      </c>
      <c r="B50" s="30">
        <v>5</v>
      </c>
      <c r="C50" s="25">
        <v>5</v>
      </c>
      <c r="D50" s="25">
        <v>10</v>
      </c>
      <c r="E50" s="4">
        <f>SUM(Table1345[[#This Row],[Music J1]:[Perf J1]])</f>
        <v>20</v>
      </c>
      <c r="F50" s="8">
        <f>RANK(Table1345[[#This Row],[SCR J1]],Table1345[SCR J1])</f>
        <v>52</v>
      </c>
      <c r="G50" s="30">
        <v>10</v>
      </c>
      <c r="H50" s="25">
        <v>2</v>
      </c>
      <c r="I50" s="25">
        <v>12</v>
      </c>
      <c r="J50" s="9">
        <f>SUM(Table1345[[#This Row],[Music J2]:[Perf J2]])</f>
        <v>24</v>
      </c>
      <c r="K50" s="8">
        <f>RANK(Table1345[[#This Row],[SCR J2]],Table1345[SCR J2],)</f>
        <v>44</v>
      </c>
      <c r="L50" s="30">
        <v>5</v>
      </c>
      <c r="M50" s="25">
        <v>2</v>
      </c>
      <c r="N50" s="25">
        <v>10</v>
      </c>
      <c r="O50" s="9">
        <f>SUM(Table1345[[#This Row],[Music J3]:[Perf J3]])</f>
        <v>17</v>
      </c>
      <c r="P50" s="8">
        <f>RANK(Table1345[[#This Row],[SCR J3]],Table1345[SCR J3])</f>
        <v>46</v>
      </c>
      <c r="Q50" s="7">
        <f t="shared" si="4"/>
        <v>20</v>
      </c>
      <c r="R50" s="4">
        <f t="shared" si="5"/>
        <v>9</v>
      </c>
      <c r="S50" s="4">
        <f t="shared" si="6"/>
        <v>32</v>
      </c>
      <c r="T50" s="10">
        <f>SUM(Table1345[[#This Row],[T Music]:[T Perf]])</f>
        <v>61</v>
      </c>
      <c r="U50" s="7">
        <f t="shared" si="7"/>
        <v>142</v>
      </c>
      <c r="V50" s="9">
        <f>RANK(Table1345[[#This Row],[T Rank]],Table1345[T Rank],1)</f>
        <v>48</v>
      </c>
      <c r="W50" s="9">
        <f>IF(COUNTIF(Table1345[Auto Rank],Table1345[[#This Row],[Auto Rank]])&gt;1,RANK(Table1345[[#This Row],[T Score]],Table1345[T Score],0)/100,0)</f>
        <v>0.48</v>
      </c>
      <c r="X50" s="10">
        <f>Table1345[[#This Row],[Auto Rank]]+Table1345[[#This Row],[Tie break?]]</f>
        <v>48.48</v>
      </c>
    </row>
    <row r="51" spans="1:24" x14ac:dyDescent="0.25">
      <c r="A51" s="43" t="s">
        <v>75</v>
      </c>
      <c r="B51" s="30">
        <v>8</v>
      </c>
      <c r="C51" s="25">
        <v>6</v>
      </c>
      <c r="D51" s="25">
        <v>7</v>
      </c>
      <c r="E51" s="4">
        <f>SUM(Table1345[[#This Row],[Music J1]:[Perf J1]])</f>
        <v>21</v>
      </c>
      <c r="F51" s="8">
        <f>RANK(Table1345[[#This Row],[SCR J1]],Table1345[SCR J1])</f>
        <v>50</v>
      </c>
      <c r="G51" s="30">
        <v>8</v>
      </c>
      <c r="H51" s="25">
        <v>4</v>
      </c>
      <c r="I51" s="25">
        <v>4</v>
      </c>
      <c r="J51" s="9">
        <f>SUM(Table1345[[#This Row],[Music J2]:[Perf J2]])</f>
        <v>16</v>
      </c>
      <c r="K51" s="8">
        <f>RANK(Table1345[[#This Row],[SCR J2]],Table1345[SCR J2],)</f>
        <v>50</v>
      </c>
      <c r="L51" s="30">
        <v>6</v>
      </c>
      <c r="M51" s="25">
        <v>5</v>
      </c>
      <c r="N51" s="25">
        <v>9</v>
      </c>
      <c r="O51" s="9">
        <f>SUM(Table1345[[#This Row],[Music J3]:[Perf J3]])</f>
        <v>20</v>
      </c>
      <c r="P51" s="8">
        <f>RANK(Table1345[[#This Row],[SCR J3]],Table1345[SCR J3])</f>
        <v>42</v>
      </c>
      <c r="Q51" s="7">
        <f t="shared" si="4"/>
        <v>22</v>
      </c>
      <c r="R51" s="4">
        <f t="shared" si="5"/>
        <v>15</v>
      </c>
      <c r="S51" s="4">
        <f t="shared" si="6"/>
        <v>20</v>
      </c>
      <c r="T51" s="10">
        <f>SUM(Table1345[[#This Row],[T Music]:[T Perf]])</f>
        <v>57</v>
      </c>
      <c r="U51" s="7">
        <f t="shared" si="7"/>
        <v>142</v>
      </c>
      <c r="V51" s="9">
        <f>RANK(Table1345[[#This Row],[T Rank]],Table1345[T Rank],1)</f>
        <v>48</v>
      </c>
      <c r="W51" s="9">
        <f>IF(COUNTIF(Table1345[Auto Rank],Table1345[[#This Row],[Auto Rank]])&gt;1,RANK(Table1345[[#This Row],[T Score]],Table1345[T Score],0)/100,0)</f>
        <v>0.5</v>
      </c>
      <c r="X51" s="10">
        <f>Table1345[[#This Row],[Auto Rank]]+Table1345[[#This Row],[Tie break?]]</f>
        <v>48.5</v>
      </c>
    </row>
    <row r="52" spans="1:24" x14ac:dyDescent="0.25">
      <c r="A52" s="43" t="s">
        <v>42</v>
      </c>
      <c r="B52" s="30">
        <v>8</v>
      </c>
      <c r="C52" s="25">
        <v>7</v>
      </c>
      <c r="D52" s="25">
        <v>7</v>
      </c>
      <c r="E52" s="4">
        <f>SUM(Table1345[[#This Row],[Music J1]:[Perf J1]])</f>
        <v>22</v>
      </c>
      <c r="F52" s="8">
        <f>RANK(Table1345[[#This Row],[SCR J1]],Table1345[SCR J1])</f>
        <v>47</v>
      </c>
      <c r="G52" s="30">
        <v>9</v>
      </c>
      <c r="H52" s="25">
        <v>4</v>
      </c>
      <c r="I52" s="25">
        <v>10</v>
      </c>
      <c r="J52" s="9">
        <f>SUM(Table1345[[#This Row],[Music J2]:[Perf J2]])</f>
        <v>23</v>
      </c>
      <c r="K52" s="8">
        <f>RANK(Table1345[[#This Row],[SCR J2]],Table1345[SCR J2],)</f>
        <v>46</v>
      </c>
      <c r="L52" s="30">
        <v>1</v>
      </c>
      <c r="M52" s="25">
        <v>3</v>
      </c>
      <c r="N52" s="25">
        <v>10</v>
      </c>
      <c r="O52" s="9">
        <f>SUM(Table1345[[#This Row],[Music J3]:[Perf J3]])</f>
        <v>14</v>
      </c>
      <c r="P52" s="8">
        <f>RANK(Table1345[[#This Row],[SCR J3]],Table1345[SCR J3])</f>
        <v>52</v>
      </c>
      <c r="Q52" s="7">
        <f t="shared" si="4"/>
        <v>18</v>
      </c>
      <c r="R52" s="4">
        <f t="shared" si="5"/>
        <v>14</v>
      </c>
      <c r="S52" s="4">
        <f t="shared" si="6"/>
        <v>27</v>
      </c>
      <c r="T52" s="10">
        <f>SUM(Table1345[[#This Row],[T Music]:[T Perf]])</f>
        <v>59</v>
      </c>
      <c r="U52" s="7">
        <f t="shared" si="7"/>
        <v>145</v>
      </c>
      <c r="V52" s="9">
        <f>RANK(Table1345[[#This Row],[T Rank]],Table1345[T Rank],1)</f>
        <v>50</v>
      </c>
      <c r="W52" s="9">
        <f>IF(COUNTIF(Table1345[Auto Rank],Table1345[[#This Row],[Auto Rank]])&gt;1,RANK(Table1345[[#This Row],[T Score]],Table1345[T Score],0)/100,0)</f>
        <v>0</v>
      </c>
      <c r="X52" s="10">
        <f>Table1345[[#This Row],[Auto Rank]]+Table1345[[#This Row],[Tie break?]]</f>
        <v>50</v>
      </c>
    </row>
    <row r="53" spans="1:24" x14ac:dyDescent="0.25">
      <c r="A53" s="43" t="s">
        <v>37</v>
      </c>
      <c r="B53" s="30">
        <v>8</v>
      </c>
      <c r="C53" s="25">
        <v>7</v>
      </c>
      <c r="D53" s="25">
        <v>6</v>
      </c>
      <c r="E53" s="4">
        <f>SUM(Table1345[[#This Row],[Music J1]:[Perf J1]])</f>
        <v>21</v>
      </c>
      <c r="F53" s="8">
        <f>RANK(Table1345[[#This Row],[SCR J1]],Table1345[SCR J1])</f>
        <v>50</v>
      </c>
      <c r="G53" s="30">
        <v>10</v>
      </c>
      <c r="H53" s="25">
        <v>5</v>
      </c>
      <c r="I53" s="25">
        <v>4</v>
      </c>
      <c r="J53" s="9">
        <f>SUM(Table1345[[#This Row],[Music J2]:[Perf J2]])</f>
        <v>19</v>
      </c>
      <c r="K53" s="8">
        <f>RANK(Table1345[[#This Row],[SCR J2]],Table1345[SCR J2],)</f>
        <v>49</v>
      </c>
      <c r="L53" s="30">
        <v>5</v>
      </c>
      <c r="M53" s="25">
        <v>5</v>
      </c>
      <c r="N53" s="25">
        <v>5</v>
      </c>
      <c r="O53" s="9">
        <f>SUM(Table1345[[#This Row],[Music J3]:[Perf J3]])</f>
        <v>15</v>
      </c>
      <c r="P53" s="8">
        <f>RANK(Table1345[[#This Row],[SCR J3]],Table1345[SCR J3])</f>
        <v>50</v>
      </c>
      <c r="Q53" s="7">
        <f t="shared" si="4"/>
        <v>23</v>
      </c>
      <c r="R53" s="4">
        <f t="shared" si="5"/>
        <v>17</v>
      </c>
      <c r="S53" s="4">
        <f t="shared" si="6"/>
        <v>15</v>
      </c>
      <c r="T53" s="10">
        <f>SUM(Table1345[[#This Row],[T Music]:[T Perf]])</f>
        <v>55</v>
      </c>
      <c r="U53" s="7">
        <f t="shared" si="7"/>
        <v>149</v>
      </c>
      <c r="V53" s="9">
        <f>RANK(Table1345[[#This Row],[T Rank]],Table1345[T Rank],1)</f>
        <v>51</v>
      </c>
      <c r="W53" s="9">
        <f>IF(COUNTIF(Table1345[Auto Rank],Table1345[[#This Row],[Auto Rank]])&gt;1,RANK(Table1345[[#This Row],[T Score]],Table1345[T Score],0)/100,0)</f>
        <v>0</v>
      </c>
      <c r="X53" s="10">
        <f>Table1345[[#This Row],[Auto Rank]]+Table1345[[#This Row],[Tie break?]]</f>
        <v>51</v>
      </c>
    </row>
    <row r="54" spans="1:24" x14ac:dyDescent="0.25">
      <c r="A54" s="43" t="s">
        <v>50</v>
      </c>
      <c r="B54" s="30">
        <v>8</v>
      </c>
      <c r="C54" s="25">
        <v>7</v>
      </c>
      <c r="D54" s="25">
        <v>7</v>
      </c>
      <c r="E54" s="4">
        <f>SUM(Table1345[[#This Row],[Music J1]:[Perf J1]])</f>
        <v>22</v>
      </c>
      <c r="F54" s="8">
        <f>RANK(Table1345[[#This Row],[SCR J1]],Table1345[SCR J1])</f>
        <v>47</v>
      </c>
      <c r="G54" s="30">
        <v>5</v>
      </c>
      <c r="H54" s="25">
        <v>4</v>
      </c>
      <c r="I54" s="25">
        <v>6</v>
      </c>
      <c r="J54" s="9">
        <f>SUM(Table1345[[#This Row],[Music J2]:[Perf J2]])</f>
        <v>15</v>
      </c>
      <c r="K54" s="8">
        <f>RANK(Table1345[[#This Row],[SCR J2]],Table1345[SCR J2],)</f>
        <v>52</v>
      </c>
      <c r="L54" s="30">
        <v>2</v>
      </c>
      <c r="M54" s="25">
        <v>3</v>
      </c>
      <c r="N54" s="25">
        <v>5</v>
      </c>
      <c r="O54" s="9">
        <f>SUM(Table1345[[#This Row],[Music J3]:[Perf J3]])</f>
        <v>10</v>
      </c>
      <c r="P54" s="8">
        <f>RANK(Table1345[[#This Row],[SCR J3]],Table1345[SCR J3])</f>
        <v>55</v>
      </c>
      <c r="Q54" s="7">
        <f t="shared" si="4"/>
        <v>15</v>
      </c>
      <c r="R54" s="4">
        <f t="shared" si="5"/>
        <v>14</v>
      </c>
      <c r="S54" s="4">
        <f t="shared" si="6"/>
        <v>18</v>
      </c>
      <c r="T54" s="10">
        <f>SUM(Table1345[[#This Row],[T Music]:[T Perf]])</f>
        <v>47</v>
      </c>
      <c r="U54" s="7">
        <f t="shared" si="7"/>
        <v>154</v>
      </c>
      <c r="V54" s="9">
        <f>RANK(Table1345[[#This Row],[T Rank]],Table1345[T Rank],1)</f>
        <v>52</v>
      </c>
      <c r="W54" s="9">
        <f>IF(COUNTIF(Table1345[Auto Rank],Table1345[[#This Row],[Auto Rank]])&gt;1,RANK(Table1345[[#This Row],[T Score]],Table1345[T Score],0)/100,0)</f>
        <v>0</v>
      </c>
      <c r="X54" s="10">
        <f>Table1345[[#This Row],[Auto Rank]]+Table1345[[#This Row],[Tie break?]]</f>
        <v>52</v>
      </c>
    </row>
    <row r="55" spans="1:24" x14ac:dyDescent="0.25">
      <c r="A55" s="43" t="s">
        <v>76</v>
      </c>
      <c r="B55" s="30">
        <v>5</v>
      </c>
      <c r="C55" s="25">
        <v>6</v>
      </c>
      <c r="D55" s="25">
        <v>8</v>
      </c>
      <c r="E55" s="4">
        <f>SUM(Table1345[[#This Row],[Music J1]:[Perf J1]])</f>
        <v>19</v>
      </c>
      <c r="F55" s="8">
        <f>RANK(Table1345[[#This Row],[SCR J1]],Table1345[SCR J1])</f>
        <v>53</v>
      </c>
      <c r="G55" s="30">
        <v>3</v>
      </c>
      <c r="H55" s="25">
        <v>3</v>
      </c>
      <c r="I55" s="25">
        <v>4</v>
      </c>
      <c r="J55" s="9">
        <f>SUM(Table1345[[#This Row],[Music J2]:[Perf J2]])</f>
        <v>10</v>
      </c>
      <c r="K55" s="8">
        <f>RANK(Table1345[[#This Row],[SCR J2]],Table1345[SCR J2],)</f>
        <v>53</v>
      </c>
      <c r="L55" s="30">
        <v>5</v>
      </c>
      <c r="M55" s="25">
        <v>5</v>
      </c>
      <c r="N55" s="25">
        <v>5</v>
      </c>
      <c r="O55" s="9">
        <f>SUM(Table1345[[#This Row],[Music J3]:[Perf J3]])</f>
        <v>15</v>
      </c>
      <c r="P55" s="8">
        <f>RANK(Table1345[[#This Row],[SCR J3]],Table1345[SCR J3])</f>
        <v>50</v>
      </c>
      <c r="Q55" s="7">
        <f t="shared" si="4"/>
        <v>13</v>
      </c>
      <c r="R55" s="4">
        <f t="shared" si="5"/>
        <v>14</v>
      </c>
      <c r="S55" s="4">
        <f t="shared" si="6"/>
        <v>17</v>
      </c>
      <c r="T55" s="10">
        <f>SUM(Table1345[[#This Row],[T Music]:[T Perf]])</f>
        <v>44</v>
      </c>
      <c r="U55" s="7">
        <f t="shared" si="7"/>
        <v>156</v>
      </c>
      <c r="V55" s="9">
        <f>RANK(Table1345[[#This Row],[T Rank]],Table1345[T Rank],1)</f>
        <v>53</v>
      </c>
      <c r="W55" s="9">
        <f>IF(COUNTIF(Table1345[Auto Rank],Table1345[[#This Row],[Auto Rank]])&gt;1,RANK(Table1345[[#This Row],[T Score]],Table1345[T Score],0)/100,0)</f>
        <v>0.53</v>
      </c>
      <c r="X55" s="10">
        <f>Table1345[[#This Row],[Auto Rank]]+Table1345[[#This Row],[Tie break?]]</f>
        <v>53.53</v>
      </c>
    </row>
    <row r="56" spans="1:24" x14ac:dyDescent="0.25">
      <c r="A56" s="43" t="s">
        <v>31</v>
      </c>
      <c r="B56" s="30">
        <v>4</v>
      </c>
      <c r="C56" s="25">
        <v>5</v>
      </c>
      <c r="D56" s="25">
        <v>5</v>
      </c>
      <c r="E56" s="3">
        <f>SUM(Table1345[[#This Row],[Music J1]:[Perf J1]])</f>
        <v>14</v>
      </c>
      <c r="F56" s="6">
        <f>RANK(Table1345[[#This Row],[SCR J1]],Table1345[SCR J1])</f>
        <v>55</v>
      </c>
      <c r="G56" s="30">
        <v>1</v>
      </c>
      <c r="H56" s="25">
        <v>4</v>
      </c>
      <c r="I56" s="25">
        <v>5</v>
      </c>
      <c r="J56" s="3">
        <f>SUM(Table1345[[#This Row],[Music J2]:[Perf J2]])</f>
        <v>10</v>
      </c>
      <c r="K56" s="6">
        <f>RANK(Table1345[[#This Row],[SCR J2]],Table1345[SCR J2],)</f>
        <v>53</v>
      </c>
      <c r="L56" s="30">
        <v>5</v>
      </c>
      <c r="M56" s="25">
        <v>6</v>
      </c>
      <c r="N56" s="25">
        <v>5</v>
      </c>
      <c r="O56" s="3">
        <f>SUM(Table1345[[#This Row],[Music J3]:[Perf J3]])</f>
        <v>16</v>
      </c>
      <c r="P56" s="6">
        <f>RANK(Table1345[[#This Row],[SCR J3]],Table1345[SCR J3])</f>
        <v>48</v>
      </c>
      <c r="Q56" s="5">
        <f t="shared" si="4"/>
        <v>10</v>
      </c>
      <c r="R56" s="3">
        <f t="shared" si="5"/>
        <v>15</v>
      </c>
      <c r="S56" s="3">
        <f t="shared" si="6"/>
        <v>15</v>
      </c>
      <c r="T56" s="6">
        <f>SUM(Table1345[[#This Row],[T Music]:[T Perf]])</f>
        <v>40</v>
      </c>
      <c r="U56" s="5">
        <f t="shared" si="7"/>
        <v>156</v>
      </c>
      <c r="V56" s="4">
        <f>RANK(Table1345[[#This Row],[T Rank]],Table1345[T Rank],1)</f>
        <v>53</v>
      </c>
      <c r="W56" s="4">
        <f>IF(COUNTIF(Table1345[Auto Rank],Table1345[[#This Row],[Auto Rank]])&gt;1,RANK(Table1345[[#This Row],[T Score]],Table1345[T Score],0)/100,0)</f>
        <v>0.54</v>
      </c>
      <c r="X56" s="8">
        <f>Table1345[[#This Row],[Auto Rank]]+Table1345[[#This Row],[Tie break?]]</f>
        <v>53.54</v>
      </c>
    </row>
    <row r="57" spans="1:24" x14ac:dyDescent="0.25">
      <c r="A57" s="43" t="s">
        <v>51</v>
      </c>
      <c r="B57" s="30">
        <v>5</v>
      </c>
      <c r="C57" s="25">
        <v>5</v>
      </c>
      <c r="D57" s="25">
        <v>7</v>
      </c>
      <c r="E57" s="4">
        <f>SUM(Table1345[[#This Row],[Music J1]:[Perf J1]])</f>
        <v>17</v>
      </c>
      <c r="F57" s="8">
        <f>RANK(Table1345[[#This Row],[SCR J1]],Table1345[SCR J1])</f>
        <v>54</v>
      </c>
      <c r="G57" s="30">
        <v>1</v>
      </c>
      <c r="H57" s="25">
        <v>1</v>
      </c>
      <c r="I57" s="25">
        <v>5</v>
      </c>
      <c r="J57" s="9">
        <f>SUM(Table1345[[#This Row],[Music J2]:[Perf J2]])</f>
        <v>7</v>
      </c>
      <c r="K57" s="8">
        <f>RANK(Table1345[[#This Row],[SCR J2]],Table1345[SCR J2],)</f>
        <v>55</v>
      </c>
      <c r="L57" s="30">
        <v>4</v>
      </c>
      <c r="M57" s="25">
        <v>2</v>
      </c>
      <c r="N57" s="25">
        <v>5</v>
      </c>
      <c r="O57" s="9">
        <f>SUM(Table1345[[#This Row],[Music J3]:[Perf J3]])</f>
        <v>11</v>
      </c>
      <c r="P57" s="8">
        <f>RANK(Table1345[[#This Row],[SCR J3]],Table1345[SCR J3])</f>
        <v>54</v>
      </c>
      <c r="Q57" s="7">
        <f t="shared" si="4"/>
        <v>10</v>
      </c>
      <c r="R57" s="4">
        <f t="shared" si="5"/>
        <v>8</v>
      </c>
      <c r="S57" s="4">
        <f t="shared" si="6"/>
        <v>17</v>
      </c>
      <c r="T57" s="10">
        <f>SUM(Table1345[[#This Row],[T Music]:[T Perf]])</f>
        <v>35</v>
      </c>
      <c r="U57" s="7">
        <f t="shared" si="7"/>
        <v>163</v>
      </c>
      <c r="V57" s="9">
        <f>RANK(Table1345[[#This Row],[T Rank]],Table1345[T Rank],1)</f>
        <v>55</v>
      </c>
      <c r="W57" s="9">
        <f>IF(COUNTIF(Table1345[Auto Rank],Table1345[[#This Row],[Auto Rank]])&gt;1,RANK(Table1345[[#This Row],[T Score]],Table1345[T Score],0)/100,0)</f>
        <v>0</v>
      </c>
      <c r="X57" s="10">
        <f>Table1345[[#This Row],[Auto Rank]]+Table1345[[#This Row],[Tie break?]]</f>
        <v>55</v>
      </c>
    </row>
  </sheetData>
  <mergeCells count="7">
    <mergeCell ref="Y31:AB31"/>
    <mergeCell ref="B1:F1"/>
    <mergeCell ref="G1:K1"/>
    <mergeCell ref="L1:P1"/>
    <mergeCell ref="Q1:T1"/>
    <mergeCell ref="U1:X1"/>
    <mergeCell ref="Y16:AB16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A43" zoomScale="90" zoomScaleNormal="90" workbookViewId="0">
      <selection activeCell="B49" sqref="B49"/>
    </sheetView>
  </sheetViews>
  <sheetFormatPr defaultRowHeight="15" x14ac:dyDescent="0.25"/>
  <cols>
    <col min="1" max="1" width="19.42578125" style="42" customWidth="1"/>
    <col min="2" max="12" width="9.42578125" style="42" customWidth="1"/>
    <col min="13" max="13" width="10.7109375" style="42" bestFit="1" customWidth="1"/>
    <col min="14" max="23" width="9.42578125" style="42" customWidth="1"/>
    <col min="24" max="24" width="13.42578125" style="42" customWidth="1"/>
    <col min="25" max="25" width="9.42578125" style="42" customWidth="1"/>
    <col min="26" max="16384" width="9.140625" style="42"/>
  </cols>
  <sheetData>
    <row r="1" spans="1:24" s="52" customFormat="1" x14ac:dyDescent="0.25"/>
    <row r="2" spans="1:24" s="52" customFormat="1" x14ac:dyDescent="0.25">
      <c r="A2" s="65" t="s">
        <v>199</v>
      </c>
      <c r="B2" s="65"/>
      <c r="C2" s="65"/>
      <c r="D2" s="65"/>
      <c r="E2" s="65"/>
      <c r="F2" s="65"/>
      <c r="G2" s="65"/>
      <c r="H2" s="65"/>
      <c r="I2" s="65"/>
    </row>
    <row r="3" spans="1:24" s="52" customFormat="1" x14ac:dyDescent="0.25">
      <c r="A3" s="36" t="s">
        <v>200</v>
      </c>
      <c r="B3" s="36"/>
      <c r="C3" s="36"/>
      <c r="D3" s="36"/>
      <c r="E3" s="36"/>
      <c r="F3" s="36"/>
      <c r="G3" s="36"/>
    </row>
    <row r="4" spans="1:24" s="52" customFormat="1" ht="15.75" thickBot="1" x14ac:dyDescent="0.3"/>
    <row r="5" spans="1:24" ht="15.75" thickBot="1" x14ac:dyDescent="0.3">
      <c r="A5" s="53" t="s">
        <v>129</v>
      </c>
      <c r="B5" s="55" t="s">
        <v>192</v>
      </c>
      <c r="C5" s="56"/>
      <c r="D5" s="56"/>
      <c r="E5" s="56"/>
      <c r="F5" s="56"/>
      <c r="G5" s="57" t="s">
        <v>191</v>
      </c>
      <c r="H5" s="57"/>
      <c r="I5" s="57"/>
      <c r="J5" s="57"/>
      <c r="K5" s="57"/>
      <c r="L5" s="58" t="s">
        <v>190</v>
      </c>
      <c r="M5" s="58"/>
      <c r="N5" s="58"/>
      <c r="O5" s="58"/>
      <c r="P5" s="58"/>
      <c r="Q5" s="59" t="s">
        <v>13</v>
      </c>
      <c r="R5" s="60"/>
      <c r="S5" s="60"/>
      <c r="T5" s="61"/>
      <c r="U5" s="62" t="s">
        <v>14</v>
      </c>
      <c r="V5" s="63"/>
      <c r="W5" s="63"/>
      <c r="X5" s="64"/>
    </row>
    <row r="6" spans="1:24" ht="30.75" thickBot="1" x14ac:dyDescent="0.3">
      <c r="A6" s="2" t="s">
        <v>16</v>
      </c>
      <c r="B6" s="14" t="s">
        <v>18</v>
      </c>
      <c r="C6" s="15" t="s">
        <v>17</v>
      </c>
      <c r="D6" s="15" t="s">
        <v>0</v>
      </c>
      <c r="E6" s="15" t="s">
        <v>1</v>
      </c>
      <c r="F6" s="16" t="s">
        <v>2</v>
      </c>
      <c r="G6" s="17" t="s">
        <v>19</v>
      </c>
      <c r="H6" s="18" t="s">
        <v>20</v>
      </c>
      <c r="I6" s="18" t="s">
        <v>3</v>
      </c>
      <c r="J6" s="18" t="s">
        <v>4</v>
      </c>
      <c r="K6" s="19" t="s">
        <v>5</v>
      </c>
      <c r="L6" s="20" t="s">
        <v>21</v>
      </c>
      <c r="M6" s="21" t="s">
        <v>22</v>
      </c>
      <c r="N6" s="21" t="s">
        <v>23</v>
      </c>
      <c r="O6" s="21" t="s">
        <v>6</v>
      </c>
      <c r="P6" s="22" t="s">
        <v>7</v>
      </c>
      <c r="Q6" s="20" t="s">
        <v>24</v>
      </c>
      <c r="R6" s="21" t="s">
        <v>25</v>
      </c>
      <c r="S6" s="21" t="s">
        <v>26</v>
      </c>
      <c r="T6" s="22" t="s">
        <v>8</v>
      </c>
      <c r="U6" s="20" t="s">
        <v>9</v>
      </c>
      <c r="V6" s="23" t="s">
        <v>11</v>
      </c>
      <c r="W6" s="23" t="s">
        <v>10</v>
      </c>
      <c r="X6" s="24" t="s">
        <v>12</v>
      </c>
    </row>
    <row r="7" spans="1:24" x14ac:dyDescent="0.25">
      <c r="A7" s="43" t="s">
        <v>124</v>
      </c>
      <c r="B7" s="27">
        <v>10</v>
      </c>
      <c r="C7" s="26">
        <v>10</v>
      </c>
      <c r="D7" s="26">
        <v>10</v>
      </c>
      <c r="E7" s="12">
        <f>SUM(Table134[[#This Row],[Music J1]:[Perf J1]])</f>
        <v>30</v>
      </c>
      <c r="F7" s="13">
        <f>RANK(Table134[[#This Row],[SCR J1]],Table134[SCR J1])</f>
        <v>1</v>
      </c>
      <c r="G7" s="29">
        <v>6.5</v>
      </c>
      <c r="H7" s="26">
        <v>6</v>
      </c>
      <c r="I7" s="26">
        <v>8</v>
      </c>
      <c r="J7" s="46">
        <f>SUM(Table134[[#This Row],[Music J2]:[Perf J2]])</f>
        <v>20.5</v>
      </c>
      <c r="K7" s="13">
        <f>RANK(Table134[[#This Row],[SCR J2]],Table134[SCR J2],)</f>
        <v>2</v>
      </c>
      <c r="L7" s="29">
        <v>8</v>
      </c>
      <c r="M7" s="26">
        <v>7</v>
      </c>
      <c r="N7" s="26">
        <v>8</v>
      </c>
      <c r="O7" s="46">
        <f>SUM(Table134[[#This Row],[Music J3]:[Perf J3]])</f>
        <v>23</v>
      </c>
      <c r="P7" s="13">
        <f>RANK(Table134[[#This Row],[SCR J3]],Table134[SCR J3])</f>
        <v>1</v>
      </c>
      <c r="Q7" s="47">
        <f t="shared" ref="Q7:Q38" si="0">SUM(B7,G7,L7)</f>
        <v>24.5</v>
      </c>
      <c r="R7" s="12">
        <f t="shared" ref="R7:R38" si="1">SUM(C7,H7,M7)</f>
        <v>23</v>
      </c>
      <c r="S7" s="12">
        <f t="shared" ref="S7:S38" si="2">SUM(D7,I7,N7)</f>
        <v>26</v>
      </c>
      <c r="T7" s="48">
        <f>SUM(Table134[[#This Row],[T Music]:[T Perf]])</f>
        <v>73.5</v>
      </c>
      <c r="U7" s="47">
        <f t="shared" ref="U7:U38" si="3">SUM(F7,K7,P7)</f>
        <v>4</v>
      </c>
      <c r="V7" s="46">
        <f>RANK(Table134[[#This Row],[T Rank]],Table134[T Rank],1)</f>
        <v>1</v>
      </c>
      <c r="W7" s="46">
        <f>IF(COUNTIF(Table134[Auto Rank],Table134[[#This Row],[Auto Rank]])&gt;1,RANK(Table134[[#This Row],[T Score]],Table134[T Score],0)/100,0)</f>
        <v>0</v>
      </c>
      <c r="X7" s="48">
        <f>Table134[[#This Row],[Auto Rank]]+Table134[[#This Row],[Tie break?]]</f>
        <v>1</v>
      </c>
    </row>
    <row r="8" spans="1:24" x14ac:dyDescent="0.25">
      <c r="A8" s="43" t="s">
        <v>118</v>
      </c>
      <c r="B8" s="28">
        <v>10</v>
      </c>
      <c r="C8" s="25">
        <v>10</v>
      </c>
      <c r="D8" s="25">
        <v>10</v>
      </c>
      <c r="E8" s="12">
        <f>SUM(Table134[[#This Row],[Music J1]:[Perf J1]])</f>
        <v>30</v>
      </c>
      <c r="F8" s="8">
        <f>RANK(Table134[[#This Row],[SCR J1]],Table134[SCR J1])</f>
        <v>1</v>
      </c>
      <c r="G8" s="30">
        <v>8</v>
      </c>
      <c r="H8" s="25">
        <v>8</v>
      </c>
      <c r="I8" s="25">
        <v>6</v>
      </c>
      <c r="J8" s="9">
        <f>SUM(Table134[[#This Row],[Music J2]:[Perf J2]])</f>
        <v>22</v>
      </c>
      <c r="K8" s="8">
        <f>RANK(Table134[[#This Row],[SCR J2]],Table134[SCR J2],)</f>
        <v>1</v>
      </c>
      <c r="L8" s="30">
        <v>8</v>
      </c>
      <c r="M8" s="25">
        <v>8</v>
      </c>
      <c r="N8" s="25">
        <v>6</v>
      </c>
      <c r="O8" s="9">
        <f>SUM(Table134[[#This Row],[Music J3]:[Perf J3]])</f>
        <v>22</v>
      </c>
      <c r="P8" s="8">
        <f>RANK(Table134[[#This Row],[SCR J3]],Table134[SCR J3])</f>
        <v>4</v>
      </c>
      <c r="Q8" s="7">
        <f t="shared" si="0"/>
        <v>26</v>
      </c>
      <c r="R8" s="4">
        <f t="shared" si="1"/>
        <v>26</v>
      </c>
      <c r="S8" s="4">
        <f t="shared" si="2"/>
        <v>22</v>
      </c>
      <c r="T8" s="10">
        <f>SUM(Table134[[#This Row],[T Music]:[T Perf]])</f>
        <v>74</v>
      </c>
      <c r="U8" s="7">
        <f t="shared" si="3"/>
        <v>6</v>
      </c>
      <c r="V8" s="9">
        <f>RANK(Table134[[#This Row],[T Rank]],Table134[T Rank],1)</f>
        <v>2</v>
      </c>
      <c r="W8" s="9">
        <f>IF(COUNTIF(Table134[Auto Rank],Table134[[#This Row],[Auto Rank]])&gt;1,RANK(Table134[[#This Row],[T Score]],Table134[T Score],0)/100,0)</f>
        <v>0</v>
      </c>
      <c r="X8" s="10">
        <f>Table134[[#This Row],[Auto Rank]]+Table134[[#This Row],[Tie break?]]</f>
        <v>2</v>
      </c>
    </row>
    <row r="9" spans="1:24" x14ac:dyDescent="0.25">
      <c r="A9" s="43" t="s">
        <v>120</v>
      </c>
      <c r="B9" s="28">
        <v>10</v>
      </c>
      <c r="C9" s="25">
        <v>10</v>
      </c>
      <c r="D9" s="25">
        <v>10</v>
      </c>
      <c r="E9" s="12">
        <f>SUM(Table134[[#This Row],[Music J1]:[Perf J1]])</f>
        <v>30</v>
      </c>
      <c r="F9" s="8">
        <f>RANK(Table134[[#This Row],[SCR J1]],Table134[SCR J1])</f>
        <v>1</v>
      </c>
      <c r="G9" s="30">
        <v>6</v>
      </c>
      <c r="H9" s="25">
        <v>6</v>
      </c>
      <c r="I9" s="25">
        <v>6.5</v>
      </c>
      <c r="J9" s="9">
        <f>SUM(Table134[[#This Row],[Music J2]:[Perf J2]])</f>
        <v>18.5</v>
      </c>
      <c r="K9" s="8">
        <f>RANK(Table134[[#This Row],[SCR J2]],Table134[SCR J2],)</f>
        <v>9</v>
      </c>
      <c r="L9" s="30">
        <v>8</v>
      </c>
      <c r="M9" s="25">
        <v>8</v>
      </c>
      <c r="N9" s="25">
        <v>7</v>
      </c>
      <c r="O9" s="9">
        <f>SUM(Table134[[#This Row],[Music J3]:[Perf J3]])</f>
        <v>23</v>
      </c>
      <c r="P9" s="8">
        <f>RANK(Table134[[#This Row],[SCR J3]],Table134[SCR J3])</f>
        <v>1</v>
      </c>
      <c r="Q9" s="7">
        <f t="shared" si="0"/>
        <v>24</v>
      </c>
      <c r="R9" s="4">
        <f t="shared" si="1"/>
        <v>24</v>
      </c>
      <c r="S9" s="4">
        <f t="shared" si="2"/>
        <v>23.5</v>
      </c>
      <c r="T9" s="10">
        <f>SUM(Table134[[#This Row],[T Music]:[T Perf]])</f>
        <v>71.5</v>
      </c>
      <c r="U9" s="7">
        <f t="shared" si="3"/>
        <v>11</v>
      </c>
      <c r="V9" s="9">
        <f>RANK(Table134[[#This Row],[T Rank]],Table134[T Rank],1)</f>
        <v>3</v>
      </c>
      <c r="W9" s="9">
        <f>IF(COUNTIF(Table134[Auto Rank],Table134[[#This Row],[Auto Rank]])&gt;1,RANK(Table134[[#This Row],[T Score]],Table134[T Score],0)/100,0)</f>
        <v>0.03</v>
      </c>
      <c r="X9" s="10">
        <f>Table134[[#This Row],[Auto Rank]]+Table134[[#This Row],[Tie break?]]</f>
        <v>3.03</v>
      </c>
    </row>
    <row r="10" spans="1:24" x14ac:dyDescent="0.25">
      <c r="A10" s="43" t="s">
        <v>114</v>
      </c>
      <c r="B10" s="28">
        <v>10</v>
      </c>
      <c r="C10" s="25">
        <v>9</v>
      </c>
      <c r="D10" s="25">
        <v>10</v>
      </c>
      <c r="E10" s="12">
        <f>SUM(Table134[[#This Row],[Music J1]:[Perf J1]])</f>
        <v>29</v>
      </c>
      <c r="F10" s="8">
        <f>RANK(Table134[[#This Row],[SCR J1]],Table134[SCR J1])</f>
        <v>4</v>
      </c>
      <c r="G10" s="30">
        <v>7</v>
      </c>
      <c r="H10" s="25">
        <v>6</v>
      </c>
      <c r="I10" s="25">
        <v>6</v>
      </c>
      <c r="J10" s="9">
        <f>SUM(Table134[[#This Row],[Music J2]:[Perf J2]])</f>
        <v>19</v>
      </c>
      <c r="K10" s="8">
        <f>RANK(Table134[[#This Row],[SCR J2]],Table134[SCR J2],)</f>
        <v>6</v>
      </c>
      <c r="L10" s="30">
        <v>8</v>
      </c>
      <c r="M10" s="25">
        <v>7</v>
      </c>
      <c r="N10" s="25">
        <v>8</v>
      </c>
      <c r="O10" s="9">
        <f>SUM(Table134[[#This Row],[Music J3]:[Perf J3]])</f>
        <v>23</v>
      </c>
      <c r="P10" s="8">
        <f>RANK(Table134[[#This Row],[SCR J3]],Table134[SCR J3])</f>
        <v>1</v>
      </c>
      <c r="Q10" s="7">
        <f t="shared" si="0"/>
        <v>25</v>
      </c>
      <c r="R10" s="4">
        <f t="shared" si="1"/>
        <v>22</v>
      </c>
      <c r="S10" s="4">
        <f t="shared" si="2"/>
        <v>24</v>
      </c>
      <c r="T10" s="10">
        <f>SUM(Table134[[#This Row],[T Music]:[T Perf]])</f>
        <v>71</v>
      </c>
      <c r="U10" s="7">
        <f t="shared" si="3"/>
        <v>11</v>
      </c>
      <c r="V10" s="9">
        <f>RANK(Table134[[#This Row],[T Rank]],Table134[T Rank],1)</f>
        <v>3</v>
      </c>
      <c r="W10" s="9">
        <f>IF(COUNTIF(Table134[Auto Rank],Table134[[#This Row],[Auto Rank]])&gt;1,RANK(Table134[[#This Row],[T Score]],Table134[T Score],0)/100,0)</f>
        <v>0.04</v>
      </c>
      <c r="X10" s="10">
        <f>Table134[[#This Row],[Auto Rank]]+Table134[[#This Row],[Tie break?]]</f>
        <v>3.04</v>
      </c>
    </row>
    <row r="11" spans="1:24" x14ac:dyDescent="0.25">
      <c r="A11" s="43" t="s">
        <v>125</v>
      </c>
      <c r="B11" s="28">
        <v>10</v>
      </c>
      <c r="C11" s="25">
        <v>10</v>
      </c>
      <c r="D11" s="25">
        <v>9</v>
      </c>
      <c r="E11" s="12">
        <f>SUM(Table134[[#This Row],[Music J1]:[Perf J1]])</f>
        <v>29</v>
      </c>
      <c r="F11" s="8">
        <f>RANK(Table134[[#This Row],[SCR J1]],Table134[SCR J1])</f>
        <v>4</v>
      </c>
      <c r="G11" s="30">
        <v>6</v>
      </c>
      <c r="H11" s="25">
        <v>7</v>
      </c>
      <c r="I11" s="25">
        <v>7</v>
      </c>
      <c r="J11" s="9">
        <f>SUM(Table134[[#This Row],[Music J2]:[Perf J2]])</f>
        <v>20</v>
      </c>
      <c r="K11" s="8">
        <f>RANK(Table134[[#This Row],[SCR J2]],Table134[SCR J2],)</f>
        <v>3</v>
      </c>
      <c r="L11" s="30">
        <v>7</v>
      </c>
      <c r="M11" s="25">
        <v>7</v>
      </c>
      <c r="N11" s="25">
        <v>8</v>
      </c>
      <c r="O11" s="9">
        <f>SUM(Table134[[#This Row],[Music J3]:[Perf J3]])</f>
        <v>22</v>
      </c>
      <c r="P11" s="8">
        <f>RANK(Table134[[#This Row],[SCR J3]],Table134[SCR J3])</f>
        <v>4</v>
      </c>
      <c r="Q11" s="7">
        <f t="shared" si="0"/>
        <v>23</v>
      </c>
      <c r="R11" s="4">
        <f t="shared" si="1"/>
        <v>24</v>
      </c>
      <c r="S11" s="4">
        <f t="shared" si="2"/>
        <v>24</v>
      </c>
      <c r="T11" s="10">
        <f>SUM(Table134[[#This Row],[T Music]:[T Perf]])</f>
        <v>71</v>
      </c>
      <c r="U11" s="7">
        <f t="shared" si="3"/>
        <v>11</v>
      </c>
      <c r="V11" s="9">
        <f>RANK(Table134[[#This Row],[T Rank]],Table134[T Rank],1)</f>
        <v>3</v>
      </c>
      <c r="W11" s="9">
        <f>IF(COUNTIF(Table134[Auto Rank],Table134[[#This Row],[Auto Rank]])&gt;1,RANK(Table134[[#This Row],[T Score]],Table134[T Score],0)/100,0)</f>
        <v>0.04</v>
      </c>
      <c r="X11" s="10">
        <f>Table134[[#This Row],[Auto Rank]]+Table134[[#This Row],[Tie break?]]</f>
        <v>3.04</v>
      </c>
    </row>
    <row r="12" spans="1:24" x14ac:dyDescent="0.25">
      <c r="A12" s="43" t="s">
        <v>87</v>
      </c>
      <c r="B12" s="28">
        <v>9</v>
      </c>
      <c r="C12" s="25">
        <v>9</v>
      </c>
      <c r="D12" s="25">
        <v>8</v>
      </c>
      <c r="E12" s="11">
        <f>SUM(Table134[[#This Row],[Music J1]:[Perf J1]])</f>
        <v>26</v>
      </c>
      <c r="F12" s="8">
        <f>RANK(Table134[[#This Row],[SCR J1]],Table134[SCR J1])</f>
        <v>7</v>
      </c>
      <c r="G12" s="30">
        <v>7</v>
      </c>
      <c r="H12" s="25">
        <v>7</v>
      </c>
      <c r="I12" s="25">
        <v>6</v>
      </c>
      <c r="J12" s="4">
        <f>SUM(Table134[[#This Row],[Music J2]:[Perf J2]])</f>
        <v>20</v>
      </c>
      <c r="K12" s="8">
        <f>RANK(Table134[[#This Row],[SCR J2]],Table134[SCR J2],)</f>
        <v>3</v>
      </c>
      <c r="L12" s="30">
        <v>7</v>
      </c>
      <c r="M12" s="25">
        <v>7</v>
      </c>
      <c r="N12" s="25">
        <v>7</v>
      </c>
      <c r="O12" s="4">
        <f>SUM(Table134[[#This Row],[Music J3]:[Perf J3]])</f>
        <v>21</v>
      </c>
      <c r="P12" s="8">
        <f>RANK(Table134[[#This Row],[SCR J3]],Table134[SCR J3])</f>
        <v>8</v>
      </c>
      <c r="Q12" s="7">
        <f t="shared" si="0"/>
        <v>23</v>
      </c>
      <c r="R12" s="4">
        <f t="shared" si="1"/>
        <v>23</v>
      </c>
      <c r="S12" s="4">
        <f t="shared" si="2"/>
        <v>21</v>
      </c>
      <c r="T12" s="8">
        <f>SUM(Table134[[#This Row],[T Music]:[T Perf]])</f>
        <v>67</v>
      </c>
      <c r="U12" s="7">
        <f t="shared" si="3"/>
        <v>18</v>
      </c>
      <c r="V12" s="9">
        <f>RANK(Table134[[#This Row],[T Rank]],Table134[T Rank],1)</f>
        <v>6</v>
      </c>
      <c r="W12" s="9">
        <f>IF(COUNTIF(Table134[Auto Rank],Table134[[#This Row],[Auto Rank]])&gt;1,RANK(Table134[[#This Row],[T Score]],Table134[T Score],0)/100,0)</f>
        <v>0</v>
      </c>
      <c r="X12" s="10">
        <f>Table134[[#This Row],[Auto Rank]]+Table134[[#This Row],[Tie break?]]</f>
        <v>6</v>
      </c>
    </row>
    <row r="13" spans="1:24" x14ac:dyDescent="0.25">
      <c r="A13" s="43" t="s">
        <v>110</v>
      </c>
      <c r="B13" s="28">
        <v>8</v>
      </c>
      <c r="C13" s="25">
        <v>8</v>
      </c>
      <c r="D13" s="25">
        <v>7</v>
      </c>
      <c r="E13" s="12">
        <f>SUM(Table134[[#This Row],[Music J1]:[Perf J1]])</f>
        <v>23</v>
      </c>
      <c r="F13" s="8">
        <f>RANK(Table134[[#This Row],[SCR J1]],Table134[SCR J1])</f>
        <v>14</v>
      </c>
      <c r="G13" s="30">
        <v>6.5</v>
      </c>
      <c r="H13" s="25">
        <v>7</v>
      </c>
      <c r="I13" s="25">
        <v>6</v>
      </c>
      <c r="J13" s="9">
        <f>SUM(Table134[[#This Row],[Music J2]:[Perf J2]])</f>
        <v>19.5</v>
      </c>
      <c r="K13" s="8">
        <f>RANK(Table134[[#This Row],[SCR J2]],Table134[SCR J2],)</f>
        <v>5</v>
      </c>
      <c r="L13" s="30">
        <v>7</v>
      </c>
      <c r="M13" s="25">
        <v>7</v>
      </c>
      <c r="N13" s="25">
        <v>8</v>
      </c>
      <c r="O13" s="9">
        <f>SUM(Table134[[#This Row],[Music J3]:[Perf J3]])</f>
        <v>22</v>
      </c>
      <c r="P13" s="8">
        <f>RANK(Table134[[#This Row],[SCR J3]],Table134[SCR J3])</f>
        <v>4</v>
      </c>
      <c r="Q13" s="7">
        <f t="shared" si="0"/>
        <v>21.5</v>
      </c>
      <c r="R13" s="4">
        <f t="shared" si="1"/>
        <v>22</v>
      </c>
      <c r="S13" s="4">
        <f t="shared" si="2"/>
        <v>21</v>
      </c>
      <c r="T13" s="10">
        <f>SUM(Table134[[#This Row],[T Music]:[T Perf]])</f>
        <v>64.5</v>
      </c>
      <c r="U13" s="7">
        <f t="shared" si="3"/>
        <v>23</v>
      </c>
      <c r="V13" s="9">
        <f>RANK(Table134[[#This Row],[T Rank]],Table134[T Rank],1)</f>
        <v>7</v>
      </c>
      <c r="W13" s="9">
        <f>IF(COUNTIF(Table134[Auto Rank],Table134[[#This Row],[Auto Rank]])&gt;1,RANK(Table134[[#This Row],[T Score]],Table134[T Score],0)/100,0)</f>
        <v>0</v>
      </c>
      <c r="X13" s="10">
        <f>Table134[[#This Row],[Auto Rank]]+Table134[[#This Row],[Tie break?]]</f>
        <v>7</v>
      </c>
    </row>
    <row r="14" spans="1:24" x14ac:dyDescent="0.25">
      <c r="A14" s="43" t="s">
        <v>94</v>
      </c>
      <c r="B14" s="28">
        <v>8</v>
      </c>
      <c r="C14" s="25">
        <v>9</v>
      </c>
      <c r="D14" s="25">
        <v>8</v>
      </c>
      <c r="E14" s="12">
        <f>SUM(Table134[[#This Row],[Music J1]:[Perf J1]])</f>
        <v>25</v>
      </c>
      <c r="F14" s="8">
        <f>RANK(Table134[[#This Row],[SCR J1]],Table134[SCR J1])</f>
        <v>9</v>
      </c>
      <c r="G14" s="30">
        <v>6</v>
      </c>
      <c r="H14" s="25">
        <v>6</v>
      </c>
      <c r="I14" s="25">
        <v>5</v>
      </c>
      <c r="J14" s="9">
        <f>SUM(Table134[[#This Row],[Music J2]:[Perf J2]])</f>
        <v>17</v>
      </c>
      <c r="K14" s="8">
        <f>RANK(Table134[[#This Row],[SCR J2]],Table134[SCR J2],)</f>
        <v>12</v>
      </c>
      <c r="L14" s="30">
        <v>8</v>
      </c>
      <c r="M14" s="25">
        <v>7</v>
      </c>
      <c r="N14" s="25">
        <v>7</v>
      </c>
      <c r="O14" s="9">
        <f>SUM(Table134[[#This Row],[Music J3]:[Perf J3]])</f>
        <v>22</v>
      </c>
      <c r="P14" s="8">
        <f>RANK(Table134[[#This Row],[SCR J3]],Table134[SCR J3])</f>
        <v>4</v>
      </c>
      <c r="Q14" s="7">
        <f t="shared" si="0"/>
        <v>22</v>
      </c>
      <c r="R14" s="4">
        <f t="shared" si="1"/>
        <v>22</v>
      </c>
      <c r="S14" s="4">
        <f t="shared" si="2"/>
        <v>20</v>
      </c>
      <c r="T14" s="10">
        <f>SUM(Table134[[#This Row],[T Music]:[T Perf]])</f>
        <v>64</v>
      </c>
      <c r="U14" s="7">
        <f t="shared" si="3"/>
        <v>25</v>
      </c>
      <c r="V14" s="9">
        <f>RANK(Table134[[#This Row],[T Rank]],Table134[T Rank],1)</f>
        <v>8</v>
      </c>
      <c r="W14" s="9">
        <f>IF(COUNTIF(Table134[Auto Rank],Table134[[#This Row],[Auto Rank]])&gt;1,RANK(Table134[[#This Row],[T Score]],Table134[T Score],0)/100,0)</f>
        <v>0</v>
      </c>
      <c r="X14" s="10">
        <f>Table134[[#This Row],[Auto Rank]]+Table134[[#This Row],[Tie break?]]</f>
        <v>8</v>
      </c>
    </row>
    <row r="15" spans="1:24" x14ac:dyDescent="0.25">
      <c r="A15" s="45" t="s">
        <v>177</v>
      </c>
      <c r="B15" s="28">
        <v>9</v>
      </c>
      <c r="C15" s="25">
        <v>9</v>
      </c>
      <c r="D15" s="25">
        <v>8</v>
      </c>
      <c r="E15" s="12">
        <f>SUM(Table134[[#This Row],[Music J1]:[Perf J1]])</f>
        <v>26</v>
      </c>
      <c r="F15" s="8">
        <f>RANK(Table134[[#This Row],[SCR J1]],Table134[SCR J1])</f>
        <v>7</v>
      </c>
      <c r="G15" s="30">
        <v>5.5</v>
      </c>
      <c r="H15" s="25">
        <v>6</v>
      </c>
      <c r="I15" s="25">
        <v>5.5</v>
      </c>
      <c r="J15" s="9">
        <f>SUM(Table134[[#This Row],[Music J2]:[Perf J2]])</f>
        <v>17</v>
      </c>
      <c r="K15" s="8">
        <f>RANK(Table134[[#This Row],[SCR J2]],Table134[SCR J2],)</f>
        <v>12</v>
      </c>
      <c r="L15" s="30">
        <v>7</v>
      </c>
      <c r="M15" s="25">
        <v>7</v>
      </c>
      <c r="N15" s="25">
        <v>7</v>
      </c>
      <c r="O15" s="9">
        <f>SUM(Table134[[#This Row],[Music J3]:[Perf J3]])</f>
        <v>21</v>
      </c>
      <c r="P15" s="8">
        <f>RANK(Table134[[#This Row],[SCR J3]],Table134[SCR J3])</f>
        <v>8</v>
      </c>
      <c r="Q15" s="7">
        <f t="shared" si="0"/>
        <v>21.5</v>
      </c>
      <c r="R15" s="4">
        <f t="shared" si="1"/>
        <v>22</v>
      </c>
      <c r="S15" s="4">
        <f t="shared" si="2"/>
        <v>20.5</v>
      </c>
      <c r="T15" s="10">
        <f>SUM(Table134[[#This Row],[T Music]:[T Perf]])</f>
        <v>64</v>
      </c>
      <c r="U15" s="7">
        <f t="shared" si="3"/>
        <v>27</v>
      </c>
      <c r="V15" s="9">
        <f>RANK(Table134[[#This Row],[T Rank]],Table134[T Rank],1)</f>
        <v>9</v>
      </c>
      <c r="W15" s="9">
        <f>IF(COUNTIF(Table134[Auto Rank],Table134[[#This Row],[Auto Rank]])&gt;1,RANK(Table134[[#This Row],[T Score]],Table134[T Score],0)/100,0)</f>
        <v>0</v>
      </c>
      <c r="X15" s="10">
        <f>Table134[[#This Row],[Auto Rank]]+Table134[[#This Row],[Tie break?]]</f>
        <v>9</v>
      </c>
    </row>
    <row r="16" spans="1:24" x14ac:dyDescent="0.25">
      <c r="A16" s="45" t="s">
        <v>178</v>
      </c>
      <c r="B16" s="30">
        <v>9</v>
      </c>
      <c r="C16" s="25">
        <v>9</v>
      </c>
      <c r="D16" s="25">
        <v>7</v>
      </c>
      <c r="E16" s="4">
        <f>SUM(Table134[[#This Row],[Music J1]:[Perf J1]])</f>
        <v>25</v>
      </c>
      <c r="F16" s="8">
        <f>RANK(Table134[[#This Row],[SCR J1]],Table134[SCR J1])</f>
        <v>9</v>
      </c>
      <c r="G16" s="30">
        <v>6.5</v>
      </c>
      <c r="H16" s="25">
        <v>6.5</v>
      </c>
      <c r="I16" s="25">
        <v>6</v>
      </c>
      <c r="J16" s="9">
        <f>SUM(Table134[[#This Row],[Music J2]:[Perf J2]])</f>
        <v>19</v>
      </c>
      <c r="K16" s="8">
        <f>RANK(Table134[[#This Row],[SCR J2]],Table134[SCR J2],)</f>
        <v>6</v>
      </c>
      <c r="L16" s="30">
        <v>6</v>
      </c>
      <c r="M16" s="25">
        <v>7</v>
      </c>
      <c r="N16" s="25">
        <v>6</v>
      </c>
      <c r="O16" s="9">
        <f>SUM(Table134[[#This Row],[Music J3]:[Perf J3]])</f>
        <v>19</v>
      </c>
      <c r="P16" s="8">
        <f>RANK(Table134[[#This Row],[SCR J3]],Table134[SCR J3])</f>
        <v>15</v>
      </c>
      <c r="Q16" s="7">
        <f t="shared" si="0"/>
        <v>21.5</v>
      </c>
      <c r="R16" s="4">
        <f t="shared" si="1"/>
        <v>22.5</v>
      </c>
      <c r="S16" s="4">
        <f t="shared" si="2"/>
        <v>19</v>
      </c>
      <c r="T16" s="10">
        <f>SUM(Table134[[#This Row],[T Music]:[T Perf]])</f>
        <v>63</v>
      </c>
      <c r="U16" s="7">
        <f t="shared" si="3"/>
        <v>30</v>
      </c>
      <c r="V16" s="9">
        <f>RANK(Table134[[#This Row],[T Rank]],Table134[T Rank],1)</f>
        <v>10</v>
      </c>
      <c r="W16" s="9">
        <f>IF(COUNTIF(Table134[Auto Rank],Table134[[#This Row],[Auto Rank]])&gt;1,RANK(Table134[[#This Row],[T Score]],Table134[T Score],0)/100,0)</f>
        <v>0</v>
      </c>
      <c r="X16" s="10">
        <f>Table134[[#This Row],[Auto Rank]]+Table134[[#This Row],[Tie break?]]</f>
        <v>10</v>
      </c>
    </row>
    <row r="17" spans="1:28" x14ac:dyDescent="0.25">
      <c r="A17" s="43" t="s">
        <v>99</v>
      </c>
      <c r="B17" s="29">
        <v>9</v>
      </c>
      <c r="C17" s="28">
        <v>9</v>
      </c>
      <c r="D17" s="25">
        <v>7</v>
      </c>
      <c r="E17" s="37">
        <f>SUM(Table134[[#This Row],[Music J1]:[Perf J1]])</f>
        <v>25</v>
      </c>
      <c r="F17" s="38">
        <f>RANK(Table134[[#This Row],[SCR J1]],Table134[SCR J1])</f>
        <v>9</v>
      </c>
      <c r="G17" s="30">
        <v>6</v>
      </c>
      <c r="H17" s="25">
        <v>7</v>
      </c>
      <c r="I17" s="25">
        <v>5</v>
      </c>
      <c r="J17" s="39">
        <f>SUM(Table134[[#This Row],[Music J2]:[Perf J2]])</f>
        <v>18</v>
      </c>
      <c r="K17" s="38">
        <f>RANK(Table134[[#This Row],[SCR J2]],Table134[SCR J2],)</f>
        <v>10</v>
      </c>
      <c r="L17" s="30">
        <v>7</v>
      </c>
      <c r="M17" s="25">
        <v>7</v>
      </c>
      <c r="N17" s="25">
        <v>6</v>
      </c>
      <c r="O17" s="39">
        <f>SUM(Table134[[#This Row],[Music J3]:[Perf J3]])</f>
        <v>20</v>
      </c>
      <c r="P17" s="38">
        <f>RANK(Table134[[#This Row],[SCR J3]],Table134[SCR J3])</f>
        <v>12</v>
      </c>
      <c r="Q17" s="40">
        <f t="shared" si="0"/>
        <v>22</v>
      </c>
      <c r="R17" s="37">
        <f t="shared" si="1"/>
        <v>23</v>
      </c>
      <c r="S17" s="37">
        <f t="shared" si="2"/>
        <v>18</v>
      </c>
      <c r="T17" s="41">
        <f>SUM(Table134[[#This Row],[T Music]:[T Perf]])</f>
        <v>63</v>
      </c>
      <c r="U17" s="40">
        <f t="shared" si="3"/>
        <v>31</v>
      </c>
      <c r="V17" s="39">
        <f>RANK(Table134[[#This Row],[T Rank]],Table134[T Rank],1)</f>
        <v>11</v>
      </c>
      <c r="W17" s="39">
        <f>IF(COUNTIF(Table134[Auto Rank],Table134[[#This Row],[Auto Rank]])&gt;1,RANK(Table134[[#This Row],[T Score]],Table134[T Score],0)/100,0)</f>
        <v>0</v>
      </c>
      <c r="X17" s="41">
        <f>Table134[[#This Row],[Auto Rank]]+Table134[[#This Row],[Tie break?]]</f>
        <v>11</v>
      </c>
    </row>
    <row r="18" spans="1:28" x14ac:dyDescent="0.25">
      <c r="A18" s="43" t="s">
        <v>109</v>
      </c>
      <c r="B18" s="30">
        <v>9</v>
      </c>
      <c r="C18" s="28">
        <v>9</v>
      </c>
      <c r="D18" s="25">
        <v>9</v>
      </c>
      <c r="E18" s="4">
        <f>SUM(Table134[[#This Row],[Music J1]:[Perf J1]])</f>
        <v>27</v>
      </c>
      <c r="F18" s="8">
        <f>RANK(Table134[[#This Row],[SCR J1]],Table134[SCR J1])</f>
        <v>6</v>
      </c>
      <c r="G18" s="30">
        <v>5</v>
      </c>
      <c r="H18" s="25">
        <v>5</v>
      </c>
      <c r="I18" s="25">
        <v>6</v>
      </c>
      <c r="J18" s="9">
        <f>SUM(Table134[[#This Row],[Music J2]:[Perf J2]])</f>
        <v>16</v>
      </c>
      <c r="K18" s="8">
        <f>RANK(Table134[[#This Row],[SCR J2]],Table134[SCR J2],)</f>
        <v>17</v>
      </c>
      <c r="L18" s="30">
        <v>6</v>
      </c>
      <c r="M18" s="25">
        <v>6</v>
      </c>
      <c r="N18" s="25">
        <v>7</v>
      </c>
      <c r="O18" s="9">
        <f>SUM(Table134[[#This Row],[Music J3]:[Perf J3]])</f>
        <v>19</v>
      </c>
      <c r="P18" s="8">
        <f>RANK(Table134[[#This Row],[SCR J3]],Table134[SCR J3])</f>
        <v>15</v>
      </c>
      <c r="Q18" s="7">
        <f t="shared" si="0"/>
        <v>20</v>
      </c>
      <c r="R18" s="4">
        <f t="shared" si="1"/>
        <v>20</v>
      </c>
      <c r="S18" s="4">
        <f t="shared" si="2"/>
        <v>22</v>
      </c>
      <c r="T18" s="10">
        <f>SUM(Table134[[#This Row],[T Music]:[T Perf]])</f>
        <v>62</v>
      </c>
      <c r="U18" s="7">
        <f t="shared" si="3"/>
        <v>38</v>
      </c>
      <c r="V18" s="9">
        <f>RANK(Table134[[#This Row],[T Rank]],Table134[T Rank],1)</f>
        <v>12</v>
      </c>
      <c r="W18" s="9">
        <f>IF(COUNTIF(Table134[Auto Rank],Table134[[#This Row],[Auto Rank]])&gt;1,RANK(Table134[[#This Row],[T Score]],Table134[T Score],0)/100,0)</f>
        <v>0</v>
      </c>
      <c r="X18" s="10">
        <f>Table134[[#This Row],[Auto Rank]]+Table134[[#This Row],[Tie break?]]</f>
        <v>12</v>
      </c>
    </row>
    <row r="19" spans="1:28" x14ac:dyDescent="0.25">
      <c r="A19" s="43" t="s">
        <v>85</v>
      </c>
      <c r="B19" s="30">
        <v>7</v>
      </c>
      <c r="C19" s="28">
        <v>8</v>
      </c>
      <c r="D19" s="25">
        <v>7</v>
      </c>
      <c r="E19" s="3">
        <f>SUM(Table134[[#This Row],[Music J1]:[Perf J1]])</f>
        <v>22</v>
      </c>
      <c r="F19" s="6">
        <f>RANK(Table134[[#This Row],[SCR J1]],Table134[SCR J1])</f>
        <v>17</v>
      </c>
      <c r="G19" s="30">
        <v>5</v>
      </c>
      <c r="H19" s="25">
        <v>6</v>
      </c>
      <c r="I19" s="25">
        <v>5</v>
      </c>
      <c r="J19" s="3">
        <f>SUM(Table134[[#This Row],[Music J2]:[Perf J2]])</f>
        <v>16</v>
      </c>
      <c r="K19" s="6">
        <f>RANK(Table134[[#This Row],[SCR J2]],Table134[SCR J2],)</f>
        <v>17</v>
      </c>
      <c r="L19" s="30">
        <v>7</v>
      </c>
      <c r="M19" s="25">
        <v>7</v>
      </c>
      <c r="N19" s="25">
        <v>7</v>
      </c>
      <c r="O19" s="3">
        <f>SUM(Table134[[#This Row],[Music J3]:[Perf J3]])</f>
        <v>21</v>
      </c>
      <c r="P19" s="6">
        <f>RANK(Table134[[#This Row],[SCR J3]],Table134[SCR J3])</f>
        <v>8</v>
      </c>
      <c r="Q19" s="5">
        <f t="shared" si="0"/>
        <v>19</v>
      </c>
      <c r="R19" s="3">
        <f t="shared" si="1"/>
        <v>21</v>
      </c>
      <c r="S19" s="3">
        <f t="shared" si="2"/>
        <v>19</v>
      </c>
      <c r="T19" s="6">
        <f>SUM(Table134[[#This Row],[T Music]:[T Perf]])</f>
        <v>59</v>
      </c>
      <c r="U19" s="5">
        <f t="shared" si="3"/>
        <v>42</v>
      </c>
      <c r="V19" s="4">
        <f>RANK(Table134[[#This Row],[T Rank]],Table134[T Rank],1)</f>
        <v>13</v>
      </c>
      <c r="W19" s="4">
        <f>IF(COUNTIF(Table134[Auto Rank],Table134[[#This Row],[Auto Rank]])&gt;1,RANK(Table134[[#This Row],[T Score]],Table134[T Score],0)/100,0)</f>
        <v>0</v>
      </c>
      <c r="X19" s="8">
        <f>Table134[[#This Row],[Auto Rank]]+Table134[[#This Row],[Tie break?]]</f>
        <v>13</v>
      </c>
    </row>
    <row r="20" spans="1:28" x14ac:dyDescent="0.25">
      <c r="A20" s="44" t="s">
        <v>88</v>
      </c>
      <c r="B20" s="30">
        <v>8</v>
      </c>
      <c r="C20" s="28">
        <v>8</v>
      </c>
      <c r="D20" s="25">
        <v>8</v>
      </c>
      <c r="E20" s="3">
        <f>SUM(Table134[[#This Row],[Music J1]:[Perf J1]])</f>
        <v>24</v>
      </c>
      <c r="F20" s="6">
        <f>RANK(Table134[[#This Row],[SCR J1]],Table134[SCR J1])</f>
        <v>12</v>
      </c>
      <c r="G20" s="30">
        <v>6</v>
      </c>
      <c r="H20" s="25">
        <v>5</v>
      </c>
      <c r="I20" s="25">
        <v>6</v>
      </c>
      <c r="J20" s="3">
        <f>SUM(Table134[[#This Row],[Music J2]:[Perf J2]])</f>
        <v>17</v>
      </c>
      <c r="K20" s="6">
        <f>RANK(Table134[[#This Row],[SCR J2]],Table134[SCR J2],)</f>
        <v>12</v>
      </c>
      <c r="L20" s="30">
        <v>6</v>
      </c>
      <c r="M20" s="25">
        <v>6</v>
      </c>
      <c r="N20" s="25">
        <v>6</v>
      </c>
      <c r="O20" s="3">
        <f>SUM(Table134[[#This Row],[Music J3]:[Perf J3]])</f>
        <v>18</v>
      </c>
      <c r="P20" s="6">
        <f>RANK(Table134[[#This Row],[SCR J3]],Table134[SCR J3])</f>
        <v>19</v>
      </c>
      <c r="Q20" s="5">
        <f t="shared" si="0"/>
        <v>20</v>
      </c>
      <c r="R20" s="3">
        <f t="shared" si="1"/>
        <v>19</v>
      </c>
      <c r="S20" s="3">
        <f t="shared" si="2"/>
        <v>20</v>
      </c>
      <c r="T20" s="6">
        <f>SUM(Table134[[#This Row],[T Music]:[T Perf]])</f>
        <v>59</v>
      </c>
      <c r="U20" s="5">
        <f t="shared" si="3"/>
        <v>43</v>
      </c>
      <c r="V20" s="4">
        <f>RANK(Table134[[#This Row],[T Rank]],Table134[T Rank],1)</f>
        <v>14</v>
      </c>
      <c r="W20" s="4">
        <f>IF(COUNTIF(Table134[Auto Rank],Table134[[#This Row],[Auto Rank]])&gt;1,RANK(Table134[[#This Row],[T Score]],Table134[T Score],0)/100,0)</f>
        <v>0</v>
      </c>
      <c r="X20" s="8">
        <f>Table134[[#This Row],[Auto Rank]]+Table134[[#This Row],[Tie break?]]</f>
        <v>14</v>
      </c>
      <c r="Y20" s="54"/>
      <c r="Z20" s="54"/>
      <c r="AA20" s="54"/>
      <c r="AB20" s="54"/>
    </row>
    <row r="21" spans="1:28" x14ac:dyDescent="0.25">
      <c r="A21" s="43" t="s">
        <v>123</v>
      </c>
      <c r="B21" s="30">
        <v>8</v>
      </c>
      <c r="C21" s="28">
        <v>8</v>
      </c>
      <c r="D21" s="25">
        <v>8</v>
      </c>
      <c r="E21" s="4">
        <f>SUM(Table134[[#This Row],[Music J1]:[Perf J1]])</f>
        <v>24</v>
      </c>
      <c r="F21" s="8">
        <f>RANK(Table134[[#This Row],[SCR J1]],Table134[SCR J1])</f>
        <v>12</v>
      </c>
      <c r="G21" s="30">
        <v>6</v>
      </c>
      <c r="H21" s="25">
        <v>5</v>
      </c>
      <c r="I21" s="25">
        <v>6</v>
      </c>
      <c r="J21" s="9">
        <f>SUM(Table134[[#This Row],[Music J2]:[Perf J2]])</f>
        <v>17</v>
      </c>
      <c r="K21" s="8">
        <f>RANK(Table134[[#This Row],[SCR J2]],Table134[SCR J2],)</f>
        <v>12</v>
      </c>
      <c r="L21" s="30">
        <v>5</v>
      </c>
      <c r="M21" s="25">
        <v>5</v>
      </c>
      <c r="N21" s="25">
        <v>7</v>
      </c>
      <c r="O21" s="9">
        <f>SUM(Table134[[#This Row],[Music J3]:[Perf J3]])</f>
        <v>17</v>
      </c>
      <c r="P21" s="8">
        <f>RANK(Table134[[#This Row],[SCR J3]],Table134[SCR J3])</f>
        <v>24</v>
      </c>
      <c r="Q21" s="7">
        <f t="shared" si="0"/>
        <v>19</v>
      </c>
      <c r="R21" s="4">
        <f t="shared" si="1"/>
        <v>18</v>
      </c>
      <c r="S21" s="4">
        <f t="shared" si="2"/>
        <v>21</v>
      </c>
      <c r="T21" s="10">
        <f>SUM(Table134[[#This Row],[T Music]:[T Perf]])</f>
        <v>58</v>
      </c>
      <c r="U21" s="7">
        <f t="shared" si="3"/>
        <v>48</v>
      </c>
      <c r="V21" s="9">
        <f>RANK(Table134[[#This Row],[T Rank]],Table134[T Rank],1)</f>
        <v>15</v>
      </c>
      <c r="W21" s="9">
        <f>IF(COUNTIF(Table134[Auto Rank],Table134[[#This Row],[Auto Rank]])&gt;1,RANK(Table134[[#This Row],[T Score]],Table134[T Score],0)/100,0)</f>
        <v>0.15</v>
      </c>
      <c r="X21" s="10">
        <f>Table134[[#This Row],[Auto Rank]]+Table134[[#This Row],[Tie break?]]</f>
        <v>15.15</v>
      </c>
    </row>
    <row r="22" spans="1:28" x14ac:dyDescent="0.25">
      <c r="A22" s="43" t="s">
        <v>122</v>
      </c>
      <c r="B22" s="30">
        <v>8</v>
      </c>
      <c r="C22" s="28">
        <v>8</v>
      </c>
      <c r="D22" s="25">
        <v>7</v>
      </c>
      <c r="E22" s="4">
        <f>SUM(Table134[[#This Row],[Music J1]:[Perf J1]])</f>
        <v>23</v>
      </c>
      <c r="F22" s="8">
        <f>RANK(Table134[[#This Row],[SCR J1]],Table134[SCR J1])</f>
        <v>14</v>
      </c>
      <c r="G22" s="30">
        <v>5</v>
      </c>
      <c r="H22" s="25">
        <v>5</v>
      </c>
      <c r="I22" s="25">
        <v>4.5</v>
      </c>
      <c r="J22" s="9">
        <f>SUM(Table134[[#This Row],[Music J2]:[Perf J2]])</f>
        <v>14.5</v>
      </c>
      <c r="K22" s="8">
        <f>RANK(Table134[[#This Row],[SCR J2]],Table134[SCR J2],)</f>
        <v>22</v>
      </c>
      <c r="L22" s="30">
        <v>7</v>
      </c>
      <c r="M22" s="25">
        <v>7</v>
      </c>
      <c r="N22" s="25">
        <v>6</v>
      </c>
      <c r="O22" s="9">
        <f>SUM(Table134[[#This Row],[Music J3]:[Perf J3]])</f>
        <v>20</v>
      </c>
      <c r="P22" s="8">
        <f>RANK(Table134[[#This Row],[SCR J3]],Table134[SCR J3])</f>
        <v>12</v>
      </c>
      <c r="Q22" s="7">
        <f t="shared" si="0"/>
        <v>20</v>
      </c>
      <c r="R22" s="4">
        <f t="shared" si="1"/>
        <v>20</v>
      </c>
      <c r="S22" s="4">
        <f t="shared" si="2"/>
        <v>17.5</v>
      </c>
      <c r="T22" s="10">
        <f>SUM(Table134[[#This Row],[T Music]:[T Perf]])</f>
        <v>57.5</v>
      </c>
      <c r="U22" s="7">
        <f t="shared" si="3"/>
        <v>48</v>
      </c>
      <c r="V22" s="9">
        <f>RANK(Table134[[#This Row],[T Rank]],Table134[T Rank],1)</f>
        <v>15</v>
      </c>
      <c r="W22" s="9">
        <f>IF(COUNTIF(Table134[Auto Rank],Table134[[#This Row],[Auto Rank]])&gt;1,RANK(Table134[[#This Row],[T Score]],Table134[T Score],0)/100,0)</f>
        <v>0.16</v>
      </c>
      <c r="X22" s="10">
        <f>Table134[[#This Row],[Auto Rank]]+Table134[[#This Row],[Tie break?]]</f>
        <v>15.16</v>
      </c>
    </row>
    <row r="23" spans="1:28" x14ac:dyDescent="0.25">
      <c r="A23" s="43" t="s">
        <v>41</v>
      </c>
      <c r="B23" s="30">
        <v>7</v>
      </c>
      <c r="C23" s="28">
        <v>7</v>
      </c>
      <c r="D23" s="25">
        <v>6</v>
      </c>
      <c r="E23" s="31">
        <f>SUM(Table134[[#This Row],[Music J1]:[Perf J1]])</f>
        <v>20</v>
      </c>
      <c r="F23" s="32">
        <f>RANK(Table134[[#This Row],[SCR J1]],Table134[SCR J1])</f>
        <v>21</v>
      </c>
      <c r="G23" s="30">
        <v>6</v>
      </c>
      <c r="H23" s="25">
        <v>5</v>
      </c>
      <c r="I23" s="25">
        <v>5.5</v>
      </c>
      <c r="J23" s="33">
        <f>SUM(Table134[[#This Row],[Music J2]:[Perf J2]])</f>
        <v>16.5</v>
      </c>
      <c r="K23" s="32">
        <f>RANK(Table134[[#This Row],[SCR J2]],Table134[SCR J2],)</f>
        <v>16</v>
      </c>
      <c r="L23" s="30">
        <v>6</v>
      </c>
      <c r="M23" s="25">
        <v>6</v>
      </c>
      <c r="N23" s="25">
        <v>6</v>
      </c>
      <c r="O23" s="33">
        <f>SUM(Table134[[#This Row],[Music J3]:[Perf J3]])</f>
        <v>18</v>
      </c>
      <c r="P23" s="32">
        <f>RANK(Table134[[#This Row],[SCR J3]],Table134[SCR J3])</f>
        <v>19</v>
      </c>
      <c r="Q23" s="34">
        <f t="shared" si="0"/>
        <v>19</v>
      </c>
      <c r="R23" s="31">
        <f t="shared" si="1"/>
        <v>18</v>
      </c>
      <c r="S23" s="31">
        <f t="shared" si="2"/>
        <v>17.5</v>
      </c>
      <c r="T23" s="35">
        <f>SUM(Table134[[#This Row],[T Music]:[T Perf]])</f>
        <v>54.5</v>
      </c>
      <c r="U23" s="34">
        <f t="shared" si="3"/>
        <v>56</v>
      </c>
      <c r="V23" s="33">
        <f>RANK(Table134[[#This Row],[T Rank]],Table134[T Rank],1)</f>
        <v>17</v>
      </c>
      <c r="W23" s="33">
        <f>IF(COUNTIF(Table134[Auto Rank],Table134[[#This Row],[Auto Rank]])&gt;1,RANK(Table134[[#This Row],[T Score]],Table134[T Score],0)/100,0)</f>
        <v>0.18</v>
      </c>
      <c r="X23" s="35">
        <f>Table134[[#This Row],[Auto Rank]]+Table134[[#This Row],[Tie break?]]</f>
        <v>17.18</v>
      </c>
    </row>
    <row r="24" spans="1:28" x14ac:dyDescent="0.25">
      <c r="A24" s="43" t="s">
        <v>91</v>
      </c>
      <c r="B24" s="30">
        <v>7</v>
      </c>
      <c r="C24" s="28">
        <v>7</v>
      </c>
      <c r="D24" s="25">
        <v>6</v>
      </c>
      <c r="E24" s="4">
        <f>SUM(Table134[[#This Row],[Music J1]:[Perf J1]])</f>
        <v>20</v>
      </c>
      <c r="F24" s="8">
        <f>RANK(Table134[[#This Row],[SCR J1]],Table134[SCR J1])</f>
        <v>21</v>
      </c>
      <c r="G24" s="30">
        <v>5</v>
      </c>
      <c r="H24" s="25">
        <v>5</v>
      </c>
      <c r="I24" s="25">
        <v>4</v>
      </c>
      <c r="J24" s="9">
        <f>SUM(Table134[[#This Row],[Music J2]:[Perf J2]])</f>
        <v>14</v>
      </c>
      <c r="K24" s="8">
        <f>RANK(Table134[[#This Row],[SCR J2]],Table134[SCR J2],)</f>
        <v>23</v>
      </c>
      <c r="L24" s="30">
        <v>6</v>
      </c>
      <c r="M24" s="25">
        <v>7</v>
      </c>
      <c r="N24" s="25">
        <v>7</v>
      </c>
      <c r="O24" s="9">
        <f>SUM(Table134[[#This Row],[Music J3]:[Perf J3]])</f>
        <v>20</v>
      </c>
      <c r="P24" s="8">
        <f>RANK(Table134[[#This Row],[SCR J3]],Table134[SCR J3])</f>
        <v>12</v>
      </c>
      <c r="Q24" s="7">
        <f t="shared" si="0"/>
        <v>18</v>
      </c>
      <c r="R24" s="4">
        <f t="shared" si="1"/>
        <v>19</v>
      </c>
      <c r="S24" s="4">
        <f t="shared" si="2"/>
        <v>17</v>
      </c>
      <c r="T24" s="10">
        <f>SUM(Table134[[#This Row],[T Music]:[T Perf]])</f>
        <v>54</v>
      </c>
      <c r="U24" s="7">
        <f t="shared" si="3"/>
        <v>56</v>
      </c>
      <c r="V24" s="9">
        <f>RANK(Table134[[#This Row],[T Rank]],Table134[T Rank],1)</f>
        <v>17</v>
      </c>
      <c r="W24" s="9">
        <f>IF(COUNTIF(Table134[Auto Rank],Table134[[#This Row],[Auto Rank]])&gt;1,RANK(Table134[[#This Row],[T Score]],Table134[T Score],0)/100,0)</f>
        <v>0.19</v>
      </c>
      <c r="X24" s="10">
        <f>Table134[[#This Row],[Auto Rank]]+Table134[[#This Row],[Tie break?]]</f>
        <v>17.190000000000001</v>
      </c>
    </row>
    <row r="25" spans="1:28" x14ac:dyDescent="0.25">
      <c r="A25" s="43" t="s">
        <v>89</v>
      </c>
      <c r="B25" s="30">
        <v>7</v>
      </c>
      <c r="C25" s="28">
        <v>7</v>
      </c>
      <c r="D25" s="25">
        <v>8</v>
      </c>
      <c r="E25" s="4">
        <f>SUM(Table134[[#This Row],[Music J1]:[Perf J1]])</f>
        <v>22</v>
      </c>
      <c r="F25" s="8">
        <f>RANK(Table134[[#This Row],[SCR J1]],Table134[SCR J1])</f>
        <v>17</v>
      </c>
      <c r="G25" s="30">
        <v>6</v>
      </c>
      <c r="H25" s="25">
        <v>6</v>
      </c>
      <c r="I25" s="25">
        <v>6</v>
      </c>
      <c r="J25" s="9">
        <f>SUM(Table134[[#This Row],[Music J2]:[Perf J2]])</f>
        <v>18</v>
      </c>
      <c r="K25" s="8">
        <f>RANK(Table134[[#This Row],[SCR J2]],Table134[SCR J2],)</f>
        <v>10</v>
      </c>
      <c r="L25" s="30">
        <v>5</v>
      </c>
      <c r="M25" s="25">
        <v>5</v>
      </c>
      <c r="N25" s="25">
        <v>5</v>
      </c>
      <c r="O25" s="9">
        <f>SUM(Table134[[#This Row],[Music J3]:[Perf J3]])</f>
        <v>15</v>
      </c>
      <c r="P25" s="8">
        <f>RANK(Table134[[#This Row],[SCR J3]],Table134[SCR J3])</f>
        <v>30</v>
      </c>
      <c r="Q25" s="7">
        <f t="shared" si="0"/>
        <v>18</v>
      </c>
      <c r="R25" s="4">
        <f t="shared" si="1"/>
        <v>18</v>
      </c>
      <c r="S25" s="4">
        <f t="shared" si="2"/>
        <v>19</v>
      </c>
      <c r="T25" s="10">
        <f>SUM(Table134[[#This Row],[T Music]:[T Perf]])</f>
        <v>55</v>
      </c>
      <c r="U25" s="7">
        <f t="shared" si="3"/>
        <v>57</v>
      </c>
      <c r="V25" s="9">
        <f>RANK(Table134[[#This Row],[T Rank]],Table134[T Rank],1)</f>
        <v>19</v>
      </c>
      <c r="W25" s="9">
        <f>IF(COUNTIF(Table134[Auto Rank],Table134[[#This Row],[Auto Rank]])&gt;1,RANK(Table134[[#This Row],[T Score]],Table134[T Score],0)/100,0)</f>
        <v>0</v>
      </c>
      <c r="X25" s="10">
        <f>Table134[[#This Row],[Auto Rank]]+Table134[[#This Row],[Tie break?]]</f>
        <v>19</v>
      </c>
    </row>
    <row r="26" spans="1:28" x14ac:dyDescent="0.25">
      <c r="A26" s="43" t="s">
        <v>93</v>
      </c>
      <c r="B26" s="30">
        <v>7</v>
      </c>
      <c r="C26" s="28">
        <v>8</v>
      </c>
      <c r="D26" s="25">
        <v>6</v>
      </c>
      <c r="E26" s="4">
        <f>SUM(Table134[[#This Row],[Music J1]:[Perf J1]])</f>
        <v>21</v>
      </c>
      <c r="F26" s="8">
        <f>RANK(Table134[[#This Row],[SCR J1]],Table134[SCR J1])</f>
        <v>19</v>
      </c>
      <c r="G26" s="30">
        <v>5</v>
      </c>
      <c r="H26" s="25">
        <v>6</v>
      </c>
      <c r="I26" s="25">
        <v>5</v>
      </c>
      <c r="J26" s="9">
        <f>SUM(Table134[[#This Row],[Music J2]:[Perf J2]])</f>
        <v>16</v>
      </c>
      <c r="K26" s="8">
        <f>RANK(Table134[[#This Row],[SCR J2]],Table134[SCR J2],)</f>
        <v>17</v>
      </c>
      <c r="L26" s="30">
        <v>5</v>
      </c>
      <c r="M26" s="25">
        <v>6</v>
      </c>
      <c r="N26" s="25">
        <v>5</v>
      </c>
      <c r="O26" s="9">
        <f>SUM(Table134[[#This Row],[Music J3]:[Perf J3]])</f>
        <v>16</v>
      </c>
      <c r="P26" s="8">
        <f>RANK(Table134[[#This Row],[SCR J3]],Table134[SCR J3])</f>
        <v>26</v>
      </c>
      <c r="Q26" s="7">
        <f t="shared" si="0"/>
        <v>17</v>
      </c>
      <c r="R26" s="4">
        <f t="shared" si="1"/>
        <v>20</v>
      </c>
      <c r="S26" s="4">
        <f t="shared" si="2"/>
        <v>16</v>
      </c>
      <c r="T26" s="10">
        <f>SUM(Table134[[#This Row],[T Music]:[T Perf]])</f>
        <v>53</v>
      </c>
      <c r="U26" s="7">
        <f t="shared" si="3"/>
        <v>62</v>
      </c>
      <c r="V26" s="9">
        <f>RANK(Table134[[#This Row],[T Rank]],Table134[T Rank],1)</f>
        <v>20</v>
      </c>
      <c r="W26" s="9">
        <f>IF(COUNTIF(Table134[Auto Rank],Table134[[#This Row],[Auto Rank]])&gt;1,RANK(Table134[[#This Row],[T Score]],Table134[T Score],0)/100,0)</f>
        <v>0</v>
      </c>
      <c r="X26" s="10">
        <f>Table134[[#This Row],[Auto Rank]]+Table134[[#This Row],[Tie break?]]</f>
        <v>20</v>
      </c>
    </row>
    <row r="27" spans="1:28" x14ac:dyDescent="0.25">
      <c r="A27" s="43" t="s">
        <v>95</v>
      </c>
      <c r="B27" s="30">
        <v>6</v>
      </c>
      <c r="C27" s="28">
        <v>7</v>
      </c>
      <c r="D27" s="25">
        <v>7</v>
      </c>
      <c r="E27" s="4">
        <f>SUM(Table134[[#This Row],[Music J1]:[Perf J1]])</f>
        <v>20</v>
      </c>
      <c r="F27" s="8">
        <f>RANK(Table134[[#This Row],[SCR J1]],Table134[SCR J1])</f>
        <v>21</v>
      </c>
      <c r="G27" s="30">
        <v>4</v>
      </c>
      <c r="H27" s="25">
        <v>4</v>
      </c>
      <c r="I27" s="25">
        <v>6</v>
      </c>
      <c r="J27" s="9">
        <f>SUM(Table134[[#This Row],[Music J2]:[Perf J2]])</f>
        <v>14</v>
      </c>
      <c r="K27" s="8">
        <f>RANK(Table134[[#This Row],[SCR J2]],Table134[SCR J2],)</f>
        <v>23</v>
      </c>
      <c r="L27" s="30">
        <v>5</v>
      </c>
      <c r="M27" s="25">
        <v>5</v>
      </c>
      <c r="N27" s="25">
        <v>6</v>
      </c>
      <c r="O27" s="9">
        <f>SUM(Table134[[#This Row],[Music J3]:[Perf J3]])</f>
        <v>16</v>
      </c>
      <c r="P27" s="8">
        <f>RANK(Table134[[#This Row],[SCR J3]],Table134[SCR J3])</f>
        <v>26</v>
      </c>
      <c r="Q27" s="7">
        <f t="shared" si="0"/>
        <v>15</v>
      </c>
      <c r="R27" s="4">
        <f t="shared" si="1"/>
        <v>16</v>
      </c>
      <c r="S27" s="4">
        <f t="shared" si="2"/>
        <v>19</v>
      </c>
      <c r="T27" s="10">
        <f>SUM(Table134[[#This Row],[T Music]:[T Perf]])</f>
        <v>50</v>
      </c>
      <c r="U27" s="7">
        <f t="shared" si="3"/>
        <v>70</v>
      </c>
      <c r="V27" s="9">
        <f>RANK(Table134[[#This Row],[T Rank]],Table134[T Rank],1)</f>
        <v>21</v>
      </c>
      <c r="W27" s="9">
        <f>IF(COUNTIF(Table134[Auto Rank],Table134[[#This Row],[Auto Rank]])&gt;1,RANK(Table134[[#This Row],[T Score]],Table134[T Score],0)/100,0)</f>
        <v>0.22</v>
      </c>
      <c r="X27" s="10">
        <f>Table134[[#This Row],[Auto Rank]]+Table134[[#This Row],[Tie break?]]</f>
        <v>21.22</v>
      </c>
    </row>
    <row r="28" spans="1:28" x14ac:dyDescent="0.25">
      <c r="A28" s="43" t="s">
        <v>103</v>
      </c>
      <c r="B28" s="30">
        <v>7</v>
      </c>
      <c r="C28" s="28">
        <v>7</v>
      </c>
      <c r="D28" s="25">
        <v>6</v>
      </c>
      <c r="E28" s="4">
        <f>SUM(Table134[[#This Row],[Music J1]:[Perf J1]])</f>
        <v>20</v>
      </c>
      <c r="F28" s="8">
        <f>RANK(Table134[[#This Row],[SCR J1]],Table134[SCR J1])</f>
        <v>21</v>
      </c>
      <c r="G28" s="30">
        <v>4</v>
      </c>
      <c r="H28" s="25">
        <v>5</v>
      </c>
      <c r="I28" s="25">
        <v>5</v>
      </c>
      <c r="J28" s="9">
        <f>SUM(Table134[[#This Row],[Music J2]:[Perf J2]])</f>
        <v>14</v>
      </c>
      <c r="K28" s="8">
        <f>RANK(Table134[[#This Row],[SCR J2]],Table134[SCR J2],)</f>
        <v>23</v>
      </c>
      <c r="L28" s="30">
        <v>5</v>
      </c>
      <c r="M28" s="25">
        <v>7</v>
      </c>
      <c r="N28" s="25">
        <v>4</v>
      </c>
      <c r="O28" s="9">
        <f>SUM(Table134[[#This Row],[Music J3]:[Perf J3]])</f>
        <v>16</v>
      </c>
      <c r="P28" s="8">
        <f>RANK(Table134[[#This Row],[SCR J3]],Table134[SCR J3])</f>
        <v>26</v>
      </c>
      <c r="Q28" s="7">
        <f t="shared" si="0"/>
        <v>16</v>
      </c>
      <c r="R28" s="4">
        <f t="shared" si="1"/>
        <v>19</v>
      </c>
      <c r="S28" s="4">
        <f t="shared" si="2"/>
        <v>15</v>
      </c>
      <c r="T28" s="10">
        <f>SUM(Table134[[#This Row],[T Music]:[T Perf]])</f>
        <v>50</v>
      </c>
      <c r="U28" s="7">
        <f t="shared" si="3"/>
        <v>70</v>
      </c>
      <c r="V28" s="9">
        <f>RANK(Table134[[#This Row],[T Rank]],Table134[T Rank],1)</f>
        <v>21</v>
      </c>
      <c r="W28" s="9">
        <f>IF(COUNTIF(Table134[Auto Rank],Table134[[#This Row],[Auto Rank]])&gt;1,RANK(Table134[[#This Row],[T Score]],Table134[T Score],0)/100,0)</f>
        <v>0.22</v>
      </c>
      <c r="X28" s="10">
        <f>Table134[[#This Row],[Auto Rank]]+Table134[[#This Row],[Tie break?]]</f>
        <v>21.22</v>
      </c>
    </row>
    <row r="29" spans="1:28" x14ac:dyDescent="0.25">
      <c r="A29" s="43" t="s">
        <v>40</v>
      </c>
      <c r="B29" s="30">
        <v>7</v>
      </c>
      <c r="C29" s="28">
        <v>7</v>
      </c>
      <c r="D29" s="25">
        <v>6</v>
      </c>
      <c r="E29" s="4">
        <f>SUM(Table134[[#This Row],[Music J1]:[Perf J1]])</f>
        <v>20</v>
      </c>
      <c r="F29" s="8">
        <f>RANK(Table134[[#This Row],[SCR J1]],Table134[SCR J1])</f>
        <v>21</v>
      </c>
      <c r="G29" s="30">
        <v>5</v>
      </c>
      <c r="H29" s="25">
        <v>5</v>
      </c>
      <c r="I29" s="25">
        <v>5</v>
      </c>
      <c r="J29" s="9">
        <f>SUM(Table134[[#This Row],[Music J2]:[Perf J2]])</f>
        <v>15</v>
      </c>
      <c r="K29" s="8">
        <f>RANK(Table134[[#This Row],[SCR J2]],Table134[SCR J2],)</f>
        <v>20</v>
      </c>
      <c r="L29" s="30">
        <v>5</v>
      </c>
      <c r="M29" s="25">
        <v>5</v>
      </c>
      <c r="N29" s="25">
        <v>5</v>
      </c>
      <c r="O29" s="9">
        <f>SUM(Table134[[#This Row],[Music J3]:[Perf J3]])</f>
        <v>15</v>
      </c>
      <c r="P29" s="8">
        <f>RANK(Table134[[#This Row],[SCR J3]],Table134[SCR J3])</f>
        <v>30</v>
      </c>
      <c r="Q29" s="7">
        <f t="shared" si="0"/>
        <v>17</v>
      </c>
      <c r="R29" s="4">
        <f t="shared" si="1"/>
        <v>17</v>
      </c>
      <c r="S29" s="4">
        <f t="shared" si="2"/>
        <v>16</v>
      </c>
      <c r="T29" s="10">
        <f>SUM(Table134[[#This Row],[T Music]:[T Perf]])</f>
        <v>50</v>
      </c>
      <c r="U29" s="7">
        <f t="shared" si="3"/>
        <v>71</v>
      </c>
      <c r="V29" s="9">
        <f>RANK(Table134[[#This Row],[T Rank]],Table134[T Rank],1)</f>
        <v>23</v>
      </c>
      <c r="W29" s="9">
        <f>IF(COUNTIF(Table134[Auto Rank],Table134[[#This Row],[Auto Rank]])&gt;1,RANK(Table134[[#This Row],[T Score]],Table134[T Score],0)/100,0)</f>
        <v>0</v>
      </c>
      <c r="X29" s="10">
        <f>Table134[[#This Row],[Auto Rank]]+Table134[[#This Row],[Tie break?]]</f>
        <v>23</v>
      </c>
    </row>
    <row r="30" spans="1:28" x14ac:dyDescent="0.25">
      <c r="A30" s="43" t="s">
        <v>188</v>
      </c>
      <c r="B30" s="30">
        <v>7</v>
      </c>
      <c r="C30" s="28">
        <v>8</v>
      </c>
      <c r="D30" s="25">
        <v>6</v>
      </c>
      <c r="E30" s="4">
        <f>SUM(Table134[[#This Row],[Music J1]:[Perf J1]])</f>
        <v>21</v>
      </c>
      <c r="F30" s="8">
        <f>RANK(Table134[[#This Row],[SCR J1]],Table134[SCR J1])</f>
        <v>19</v>
      </c>
      <c r="G30" s="30">
        <v>6.5</v>
      </c>
      <c r="H30" s="25">
        <v>6.5</v>
      </c>
      <c r="I30" s="25">
        <v>6</v>
      </c>
      <c r="J30" s="9">
        <f>SUM(Table134[[#This Row],[Music J2]:[Perf J2]])</f>
        <v>19</v>
      </c>
      <c r="K30" s="8">
        <f>RANK(Table134[[#This Row],[SCR J2]],Table134[SCR J2],)</f>
        <v>6</v>
      </c>
      <c r="L30" s="30">
        <v>4</v>
      </c>
      <c r="M30" s="25">
        <v>4</v>
      </c>
      <c r="N30" s="25">
        <v>3</v>
      </c>
      <c r="O30" s="9">
        <f>SUM(Table134[[#This Row],[Music J3]:[Perf J3]])</f>
        <v>11</v>
      </c>
      <c r="P30" s="8">
        <f>RANK(Table134[[#This Row],[SCR J3]],Table134[SCR J3])</f>
        <v>50</v>
      </c>
      <c r="Q30" s="7">
        <f t="shared" si="0"/>
        <v>17.5</v>
      </c>
      <c r="R30" s="4">
        <f t="shared" si="1"/>
        <v>18.5</v>
      </c>
      <c r="S30" s="4">
        <f t="shared" si="2"/>
        <v>15</v>
      </c>
      <c r="T30" s="10">
        <f>SUM(Table134[[#This Row],[T Music]:[T Perf]])</f>
        <v>51</v>
      </c>
      <c r="U30" s="7">
        <f t="shared" si="3"/>
        <v>75</v>
      </c>
      <c r="V30" s="9">
        <f>RANK(Table134[[#This Row],[T Rank]],Table134[T Rank],1)</f>
        <v>24</v>
      </c>
      <c r="W30" s="9">
        <f>IF(COUNTIF(Table134[Auto Rank],Table134[[#This Row],[Auto Rank]])&gt;1,RANK(Table134[[#This Row],[T Score]],Table134[T Score],0)/100,0)</f>
        <v>0</v>
      </c>
      <c r="X30" s="10">
        <f>Table134[[#This Row],[Auto Rank]]+Table134[[#This Row],[Tie break?]]</f>
        <v>24</v>
      </c>
    </row>
    <row r="31" spans="1:28" x14ac:dyDescent="0.25">
      <c r="A31" s="43" t="s">
        <v>86</v>
      </c>
      <c r="B31" s="30">
        <v>7</v>
      </c>
      <c r="C31" s="28">
        <v>7</v>
      </c>
      <c r="D31" s="25">
        <v>6</v>
      </c>
      <c r="E31" s="3">
        <f>SUM(Table134[[#This Row],[Music J1]:[Perf J1]])</f>
        <v>20</v>
      </c>
      <c r="F31" s="6">
        <f>RANK(Table134[[#This Row],[SCR J1]],Table134[SCR J1])</f>
        <v>21</v>
      </c>
      <c r="G31" s="30">
        <v>3</v>
      </c>
      <c r="H31" s="25">
        <v>4</v>
      </c>
      <c r="I31" s="25">
        <v>4</v>
      </c>
      <c r="J31" s="3">
        <f>SUM(Table134[[#This Row],[Music J2]:[Perf J2]])</f>
        <v>11</v>
      </c>
      <c r="K31" s="6">
        <f>RANK(Table134[[#This Row],[SCR J2]],Table134[SCR J2],)</f>
        <v>40</v>
      </c>
      <c r="L31" s="30">
        <v>7</v>
      </c>
      <c r="M31" s="25">
        <v>7</v>
      </c>
      <c r="N31" s="25">
        <v>5</v>
      </c>
      <c r="O31" s="3">
        <f>SUM(Table134[[#This Row],[Music J3]:[Perf J3]])</f>
        <v>19</v>
      </c>
      <c r="P31" s="6">
        <f>RANK(Table134[[#This Row],[SCR J3]],Table134[SCR J3])</f>
        <v>15</v>
      </c>
      <c r="Q31" s="5">
        <f t="shared" si="0"/>
        <v>17</v>
      </c>
      <c r="R31" s="3">
        <f t="shared" si="1"/>
        <v>18</v>
      </c>
      <c r="S31" s="3">
        <f t="shared" si="2"/>
        <v>15</v>
      </c>
      <c r="T31" s="6">
        <f>SUM(Table134[[#This Row],[T Music]:[T Perf]])</f>
        <v>50</v>
      </c>
      <c r="U31" s="5">
        <f t="shared" si="3"/>
        <v>76</v>
      </c>
      <c r="V31" s="4">
        <f>RANK(Table134[[#This Row],[T Rank]],Table134[T Rank],1)</f>
        <v>25</v>
      </c>
      <c r="W31" s="4">
        <f>IF(COUNTIF(Table134[Auto Rank],Table134[[#This Row],[Auto Rank]])&gt;1,RANK(Table134[[#This Row],[T Score]],Table134[T Score],0)/100,0)</f>
        <v>0</v>
      </c>
      <c r="X31" s="8">
        <f>Table134[[#This Row],[Auto Rank]]+Table134[[#This Row],[Tie break?]]</f>
        <v>25</v>
      </c>
    </row>
    <row r="32" spans="1:28" x14ac:dyDescent="0.25">
      <c r="A32" s="43" t="s">
        <v>102</v>
      </c>
      <c r="B32" s="30">
        <v>7</v>
      </c>
      <c r="C32" s="28">
        <v>7</v>
      </c>
      <c r="D32" s="25">
        <v>6</v>
      </c>
      <c r="E32" s="4">
        <f>SUM(Table134[[#This Row],[Music J1]:[Perf J1]])</f>
        <v>20</v>
      </c>
      <c r="F32" s="8">
        <f>RANK(Table134[[#This Row],[SCR J1]],Table134[SCR J1])</f>
        <v>21</v>
      </c>
      <c r="G32" s="30">
        <v>5</v>
      </c>
      <c r="H32" s="25">
        <v>4</v>
      </c>
      <c r="I32" s="25">
        <v>5</v>
      </c>
      <c r="J32" s="9">
        <f>SUM(Table134[[#This Row],[Music J2]:[Perf J2]])</f>
        <v>14</v>
      </c>
      <c r="K32" s="8">
        <f>RANK(Table134[[#This Row],[SCR J2]],Table134[SCR J2],)</f>
        <v>23</v>
      </c>
      <c r="L32" s="30">
        <v>5</v>
      </c>
      <c r="M32" s="25">
        <v>4</v>
      </c>
      <c r="N32" s="25">
        <v>4</v>
      </c>
      <c r="O32" s="9">
        <f>SUM(Table134[[#This Row],[Music J3]:[Perf J3]])</f>
        <v>13</v>
      </c>
      <c r="P32" s="8">
        <f>RANK(Table134[[#This Row],[SCR J3]],Table134[SCR J3])</f>
        <v>40</v>
      </c>
      <c r="Q32" s="7">
        <f t="shared" si="0"/>
        <v>17</v>
      </c>
      <c r="R32" s="4">
        <f t="shared" si="1"/>
        <v>15</v>
      </c>
      <c r="S32" s="4">
        <f t="shared" si="2"/>
        <v>15</v>
      </c>
      <c r="T32" s="10">
        <f>SUM(Table134[[#This Row],[T Music]:[T Perf]])</f>
        <v>47</v>
      </c>
      <c r="U32" s="7">
        <f t="shared" si="3"/>
        <v>84</v>
      </c>
      <c r="V32" s="9">
        <f>RANK(Table134[[#This Row],[T Rank]],Table134[T Rank],1)</f>
        <v>26</v>
      </c>
      <c r="W32" s="9">
        <f>IF(COUNTIF(Table134[Auto Rank],Table134[[#This Row],[Auto Rank]])&gt;1,RANK(Table134[[#This Row],[T Score]],Table134[T Score],0)/100,0)</f>
        <v>0</v>
      </c>
      <c r="X32" s="10">
        <f>Table134[[#This Row],[Auto Rank]]+Table134[[#This Row],[Tie break?]]</f>
        <v>26</v>
      </c>
    </row>
    <row r="33" spans="1:28" x14ac:dyDescent="0.25">
      <c r="A33" s="43" t="s">
        <v>30</v>
      </c>
      <c r="B33" s="30">
        <v>8</v>
      </c>
      <c r="C33" s="28">
        <v>8</v>
      </c>
      <c r="D33" s="25">
        <v>7</v>
      </c>
      <c r="E33" s="4">
        <f>SUM(Table134[[#This Row],[Music J1]:[Perf J1]])</f>
        <v>23</v>
      </c>
      <c r="F33" s="8">
        <f>RANK(Table134[[#This Row],[SCR J1]],Table134[SCR J1])</f>
        <v>14</v>
      </c>
      <c r="G33" s="30">
        <v>5</v>
      </c>
      <c r="H33" s="25">
        <v>5</v>
      </c>
      <c r="I33" s="25">
        <v>4</v>
      </c>
      <c r="J33" s="9">
        <f>SUM(Table134[[#This Row],[Music J2]:[Perf J2]])</f>
        <v>14</v>
      </c>
      <c r="K33" s="8">
        <f>RANK(Table134[[#This Row],[SCR J2]],Table134[SCR J2],)</f>
        <v>23</v>
      </c>
      <c r="L33" s="30">
        <v>3</v>
      </c>
      <c r="M33" s="25">
        <v>3</v>
      </c>
      <c r="N33" s="25">
        <v>5</v>
      </c>
      <c r="O33" s="9">
        <f>SUM(Table134[[#This Row],[Music J3]:[Perf J3]])</f>
        <v>11</v>
      </c>
      <c r="P33" s="8">
        <f>RANK(Table134[[#This Row],[SCR J3]],Table134[SCR J3])</f>
        <v>50</v>
      </c>
      <c r="Q33" s="7">
        <f t="shared" si="0"/>
        <v>16</v>
      </c>
      <c r="R33" s="4">
        <f t="shared" si="1"/>
        <v>16</v>
      </c>
      <c r="S33" s="4">
        <f t="shared" si="2"/>
        <v>16</v>
      </c>
      <c r="T33" s="10">
        <f>SUM(Table134[[#This Row],[T Music]:[T Perf]])</f>
        <v>48</v>
      </c>
      <c r="U33" s="7">
        <f t="shared" si="3"/>
        <v>87</v>
      </c>
      <c r="V33" s="9">
        <f>RANK(Table134[[#This Row],[T Rank]],Table134[T Rank],1)</f>
        <v>27</v>
      </c>
      <c r="W33" s="9">
        <f>IF(COUNTIF(Table134[Auto Rank],Table134[[#This Row],[Auto Rank]])&gt;1,RANK(Table134[[#This Row],[T Score]],Table134[T Score],0)/100,0)</f>
        <v>0</v>
      </c>
      <c r="X33" s="10">
        <f>Table134[[#This Row],[Auto Rank]]+Table134[[#This Row],[Tie break?]]</f>
        <v>27</v>
      </c>
    </row>
    <row r="34" spans="1:28" x14ac:dyDescent="0.25">
      <c r="A34" s="43" t="s">
        <v>27</v>
      </c>
      <c r="B34" s="30">
        <v>7</v>
      </c>
      <c r="C34" s="28">
        <v>6</v>
      </c>
      <c r="D34" s="25">
        <v>6</v>
      </c>
      <c r="E34" s="4">
        <f>SUM(Table134[[#This Row],[Music J1]:[Perf J1]])</f>
        <v>19</v>
      </c>
      <c r="F34" s="8">
        <f>RANK(Table134[[#This Row],[SCR J1]],Table134[SCR J1])</f>
        <v>29</v>
      </c>
      <c r="G34" s="30">
        <v>3</v>
      </c>
      <c r="H34" s="25">
        <v>3</v>
      </c>
      <c r="I34" s="25">
        <v>4</v>
      </c>
      <c r="J34" s="9">
        <f>SUM(Table134[[#This Row],[Music J2]:[Perf J2]])</f>
        <v>10</v>
      </c>
      <c r="K34" s="8">
        <f>RANK(Table134[[#This Row],[SCR J2]],Table134[SCR J2],)</f>
        <v>46</v>
      </c>
      <c r="L34" s="30">
        <v>6</v>
      </c>
      <c r="M34" s="25">
        <v>6</v>
      </c>
      <c r="N34" s="25">
        <v>7</v>
      </c>
      <c r="O34" s="9">
        <f>SUM(Table134[[#This Row],[Music J3]:[Perf J3]])</f>
        <v>19</v>
      </c>
      <c r="P34" s="8">
        <f>RANK(Table134[[#This Row],[SCR J3]],Table134[SCR J3])</f>
        <v>15</v>
      </c>
      <c r="Q34" s="7">
        <f t="shared" si="0"/>
        <v>16</v>
      </c>
      <c r="R34" s="4">
        <f t="shared" si="1"/>
        <v>15</v>
      </c>
      <c r="S34" s="4">
        <f t="shared" si="2"/>
        <v>17</v>
      </c>
      <c r="T34" s="10">
        <f>SUM(Table134[[#This Row],[T Music]:[T Perf]])</f>
        <v>48</v>
      </c>
      <c r="U34" s="7">
        <f t="shared" si="3"/>
        <v>90</v>
      </c>
      <c r="V34" s="9">
        <f>RANK(Table134[[#This Row],[T Rank]],Table134[T Rank],1)</f>
        <v>28</v>
      </c>
      <c r="W34" s="9">
        <f>IF(COUNTIF(Table134[Auto Rank],Table134[[#This Row],[Auto Rank]])&gt;1,RANK(Table134[[#This Row],[T Score]],Table134[T Score],0)/100,0)</f>
        <v>0</v>
      </c>
      <c r="X34" s="10">
        <f>Table134[[#This Row],[Auto Rank]]+Table134[[#This Row],[Tie break?]]</f>
        <v>28</v>
      </c>
    </row>
    <row r="35" spans="1:28" x14ac:dyDescent="0.25">
      <c r="A35" s="43" t="s">
        <v>117</v>
      </c>
      <c r="B35" s="30">
        <v>5</v>
      </c>
      <c r="C35" s="28">
        <v>5</v>
      </c>
      <c r="D35" s="25">
        <v>5</v>
      </c>
      <c r="E35" s="4">
        <f>SUM(Table134[[#This Row],[Music J1]:[Perf J1]])</f>
        <v>15</v>
      </c>
      <c r="F35" s="8">
        <f>RANK(Table134[[#This Row],[SCR J1]],Table134[SCR J1])</f>
        <v>33</v>
      </c>
      <c r="G35" s="30">
        <v>4</v>
      </c>
      <c r="H35" s="25">
        <v>4</v>
      </c>
      <c r="I35" s="25">
        <v>6</v>
      </c>
      <c r="J35" s="9">
        <f>SUM(Table134[[#This Row],[Music J2]:[Perf J2]])</f>
        <v>14</v>
      </c>
      <c r="K35" s="8">
        <f>RANK(Table134[[#This Row],[SCR J2]],Table134[SCR J2],)</f>
        <v>23</v>
      </c>
      <c r="L35" s="30">
        <v>4</v>
      </c>
      <c r="M35" s="25">
        <v>5</v>
      </c>
      <c r="N35" s="25">
        <v>5</v>
      </c>
      <c r="O35" s="9">
        <f>SUM(Table134[[#This Row],[Music J3]:[Perf J3]])</f>
        <v>14</v>
      </c>
      <c r="P35" s="8">
        <f>RANK(Table134[[#This Row],[SCR J3]],Table134[SCR J3])</f>
        <v>36</v>
      </c>
      <c r="Q35" s="7">
        <f t="shared" si="0"/>
        <v>13</v>
      </c>
      <c r="R35" s="4">
        <f t="shared" si="1"/>
        <v>14</v>
      </c>
      <c r="S35" s="4">
        <f t="shared" si="2"/>
        <v>16</v>
      </c>
      <c r="T35" s="10">
        <f>SUM(Table134[[#This Row],[T Music]:[T Perf]])</f>
        <v>43</v>
      </c>
      <c r="U35" s="7">
        <f t="shared" si="3"/>
        <v>92</v>
      </c>
      <c r="V35" s="9">
        <f>RANK(Table134[[#This Row],[T Rank]],Table134[T Rank],1)</f>
        <v>29</v>
      </c>
      <c r="W35" s="9">
        <f>IF(COUNTIF(Table134[Auto Rank],Table134[[#This Row],[Auto Rank]])&gt;1,RANK(Table134[[#This Row],[T Score]],Table134[T Score],0)/100,0)</f>
        <v>0</v>
      </c>
      <c r="X35" s="10">
        <f>Table134[[#This Row],[Auto Rank]]+Table134[[#This Row],[Tie break?]]</f>
        <v>29</v>
      </c>
      <c r="Y35" s="54"/>
      <c r="Z35" s="54"/>
      <c r="AA35" s="54"/>
      <c r="AB35" s="54"/>
    </row>
    <row r="36" spans="1:28" x14ac:dyDescent="0.25">
      <c r="A36" s="43" t="s">
        <v>39</v>
      </c>
      <c r="B36" s="30">
        <v>5</v>
      </c>
      <c r="C36" s="28">
        <v>5</v>
      </c>
      <c r="D36" s="25">
        <v>4</v>
      </c>
      <c r="E36" s="4">
        <f>SUM(Table134[[#This Row],[Music J1]:[Perf J1]])</f>
        <v>14</v>
      </c>
      <c r="F36" s="8">
        <f>RANK(Table134[[#This Row],[SCR J1]],Table134[SCR J1])</f>
        <v>34</v>
      </c>
      <c r="G36" s="30">
        <v>4</v>
      </c>
      <c r="H36" s="25">
        <v>5</v>
      </c>
      <c r="I36" s="25">
        <v>5</v>
      </c>
      <c r="J36" s="9">
        <f>SUM(Table134[[#This Row],[Music J2]:[Perf J2]])</f>
        <v>14</v>
      </c>
      <c r="K36" s="8">
        <f>RANK(Table134[[#This Row],[SCR J2]],Table134[SCR J2],)</f>
        <v>23</v>
      </c>
      <c r="L36" s="30">
        <v>4</v>
      </c>
      <c r="M36" s="25">
        <v>5</v>
      </c>
      <c r="N36" s="25">
        <v>5</v>
      </c>
      <c r="O36" s="9">
        <f>SUM(Table134[[#This Row],[Music J3]:[Perf J3]])</f>
        <v>14</v>
      </c>
      <c r="P36" s="8">
        <f>RANK(Table134[[#This Row],[SCR J3]],Table134[SCR J3])</f>
        <v>36</v>
      </c>
      <c r="Q36" s="7">
        <f t="shared" si="0"/>
        <v>13</v>
      </c>
      <c r="R36" s="4">
        <f t="shared" si="1"/>
        <v>15</v>
      </c>
      <c r="S36" s="4">
        <f t="shared" si="2"/>
        <v>14</v>
      </c>
      <c r="T36" s="10">
        <f>SUM(Table134[[#This Row],[T Music]:[T Perf]])</f>
        <v>42</v>
      </c>
      <c r="U36" s="7">
        <f t="shared" si="3"/>
        <v>93</v>
      </c>
      <c r="V36" s="9">
        <f>RANK(Table134[[#This Row],[T Rank]],Table134[T Rank],1)</f>
        <v>30</v>
      </c>
      <c r="W36" s="9">
        <f>IF(COUNTIF(Table134[Auto Rank],Table134[[#This Row],[Auto Rank]])&gt;1,RANK(Table134[[#This Row],[T Score]],Table134[T Score],0)/100,0)</f>
        <v>0</v>
      </c>
      <c r="X36" s="10">
        <f>Table134[[#This Row],[Auto Rank]]+Table134[[#This Row],[Tie break?]]</f>
        <v>30</v>
      </c>
    </row>
    <row r="37" spans="1:28" x14ac:dyDescent="0.25">
      <c r="A37" s="43" t="s">
        <v>107</v>
      </c>
      <c r="B37" s="30">
        <v>6</v>
      </c>
      <c r="C37" s="28">
        <v>5</v>
      </c>
      <c r="D37" s="25">
        <v>5</v>
      </c>
      <c r="E37" s="4">
        <f>SUM(Table134[[#This Row],[Music J1]:[Perf J1]])</f>
        <v>16</v>
      </c>
      <c r="F37" s="8">
        <f>RANK(Table134[[#This Row],[SCR J1]],Table134[SCR J1])</f>
        <v>31</v>
      </c>
      <c r="G37" s="30">
        <v>4</v>
      </c>
      <c r="H37" s="25">
        <v>4</v>
      </c>
      <c r="I37" s="25">
        <v>4</v>
      </c>
      <c r="J37" s="9">
        <f>SUM(Table134[[#This Row],[Music J2]:[Perf J2]])</f>
        <v>12</v>
      </c>
      <c r="K37" s="8">
        <f>RANK(Table134[[#This Row],[SCR J2]],Table134[SCR J2],)</f>
        <v>33</v>
      </c>
      <c r="L37" s="30">
        <v>5</v>
      </c>
      <c r="M37" s="25">
        <v>5</v>
      </c>
      <c r="N37" s="25">
        <v>5</v>
      </c>
      <c r="O37" s="9">
        <f>SUM(Table134[[#This Row],[Music J3]:[Perf J3]])</f>
        <v>15</v>
      </c>
      <c r="P37" s="8">
        <f>RANK(Table134[[#This Row],[SCR J3]],Table134[SCR J3])</f>
        <v>30</v>
      </c>
      <c r="Q37" s="7">
        <f t="shared" si="0"/>
        <v>15</v>
      </c>
      <c r="R37" s="4">
        <f t="shared" si="1"/>
        <v>14</v>
      </c>
      <c r="S37" s="4">
        <f t="shared" si="2"/>
        <v>14</v>
      </c>
      <c r="T37" s="10">
        <f>SUM(Table134[[#This Row],[T Music]:[T Perf]])</f>
        <v>43</v>
      </c>
      <c r="U37" s="7">
        <f t="shared" si="3"/>
        <v>94</v>
      </c>
      <c r="V37" s="9">
        <f>RANK(Table134[[#This Row],[T Rank]],Table134[T Rank],1)</f>
        <v>31</v>
      </c>
      <c r="W37" s="9">
        <f>IF(COUNTIF(Table134[Auto Rank],Table134[[#This Row],[Auto Rank]])&gt;1,RANK(Table134[[#This Row],[T Score]],Table134[T Score],0)/100,0)</f>
        <v>0.3</v>
      </c>
      <c r="X37" s="10">
        <f>Table134[[#This Row],[Auto Rank]]+Table134[[#This Row],[Tie break?]]</f>
        <v>31.3</v>
      </c>
    </row>
    <row r="38" spans="1:28" x14ac:dyDescent="0.25">
      <c r="A38" s="43" t="s">
        <v>28</v>
      </c>
      <c r="B38" s="30">
        <v>6</v>
      </c>
      <c r="C38" s="28">
        <v>6</v>
      </c>
      <c r="D38" s="25">
        <v>4</v>
      </c>
      <c r="E38" s="4">
        <f>SUM(Table134[[#This Row],[Music J1]:[Perf J1]])</f>
        <v>16</v>
      </c>
      <c r="F38" s="8">
        <f>RANK(Table134[[#This Row],[SCR J1]],Table134[SCR J1])</f>
        <v>31</v>
      </c>
      <c r="G38" s="30">
        <v>4</v>
      </c>
      <c r="H38" s="25">
        <v>4</v>
      </c>
      <c r="I38" s="25">
        <v>4</v>
      </c>
      <c r="J38" s="9">
        <f>SUM(Table134[[#This Row],[Music J2]:[Perf J2]])</f>
        <v>12</v>
      </c>
      <c r="K38" s="8">
        <f>RANK(Table134[[#This Row],[SCR J2]],Table134[SCR J2],)</f>
        <v>33</v>
      </c>
      <c r="L38" s="30">
        <v>5</v>
      </c>
      <c r="M38" s="25">
        <v>5</v>
      </c>
      <c r="N38" s="25">
        <v>5</v>
      </c>
      <c r="O38" s="9">
        <f>SUM(Table134[[#This Row],[Music J3]:[Perf J3]])</f>
        <v>15</v>
      </c>
      <c r="P38" s="8">
        <f>RANK(Table134[[#This Row],[SCR J3]],Table134[SCR J3])</f>
        <v>30</v>
      </c>
      <c r="Q38" s="7">
        <f t="shared" si="0"/>
        <v>15</v>
      </c>
      <c r="R38" s="4">
        <f t="shared" si="1"/>
        <v>15</v>
      </c>
      <c r="S38" s="4">
        <f t="shared" si="2"/>
        <v>13</v>
      </c>
      <c r="T38" s="10">
        <f>SUM(Table134[[#This Row],[T Music]:[T Perf]])</f>
        <v>43</v>
      </c>
      <c r="U38" s="7">
        <f t="shared" si="3"/>
        <v>94</v>
      </c>
      <c r="V38" s="9">
        <f>RANK(Table134[[#This Row],[T Rank]],Table134[T Rank],1)</f>
        <v>31</v>
      </c>
      <c r="W38" s="9">
        <f>IF(COUNTIF(Table134[Auto Rank],Table134[[#This Row],[Auto Rank]])&gt;1,RANK(Table134[[#This Row],[T Score]],Table134[T Score],0)/100,0)</f>
        <v>0.3</v>
      </c>
      <c r="X38" s="10">
        <f>Table134[[#This Row],[Auto Rank]]+Table134[[#This Row],[Tie break?]]</f>
        <v>31.3</v>
      </c>
    </row>
    <row r="39" spans="1:28" x14ac:dyDescent="0.25">
      <c r="A39" s="43" t="s">
        <v>108</v>
      </c>
      <c r="B39" s="30">
        <v>5</v>
      </c>
      <c r="C39" s="28">
        <v>4</v>
      </c>
      <c r="D39" s="25">
        <v>3</v>
      </c>
      <c r="E39" s="4">
        <f>SUM(Table134[[#This Row],[Music J1]:[Perf J1]])</f>
        <v>12</v>
      </c>
      <c r="F39" s="8">
        <f>RANK(Table134[[#This Row],[SCR J1]],Table134[SCR J1])</f>
        <v>37</v>
      </c>
      <c r="G39" s="30">
        <v>3</v>
      </c>
      <c r="H39" s="25">
        <v>5</v>
      </c>
      <c r="I39" s="25">
        <v>4</v>
      </c>
      <c r="J39" s="9">
        <f>SUM(Table134[[#This Row],[Music J2]:[Perf J2]])</f>
        <v>12</v>
      </c>
      <c r="K39" s="8">
        <f>RANK(Table134[[#This Row],[SCR J2]],Table134[SCR J2],)</f>
        <v>33</v>
      </c>
      <c r="L39" s="30">
        <v>6</v>
      </c>
      <c r="M39" s="25">
        <v>6</v>
      </c>
      <c r="N39" s="25">
        <v>5</v>
      </c>
      <c r="O39" s="9">
        <f>SUM(Table134[[#This Row],[Music J3]:[Perf J3]])</f>
        <v>17</v>
      </c>
      <c r="P39" s="8">
        <f>RANK(Table134[[#This Row],[SCR J3]],Table134[SCR J3])</f>
        <v>24</v>
      </c>
      <c r="Q39" s="7">
        <f t="shared" ref="Q39:Q74" si="4">SUM(B39,G39,L39)</f>
        <v>14</v>
      </c>
      <c r="R39" s="4">
        <f t="shared" ref="R39:R74" si="5">SUM(C39,H39,M39)</f>
        <v>15</v>
      </c>
      <c r="S39" s="4">
        <f t="shared" ref="S39:S74" si="6">SUM(D39,I39,N39)</f>
        <v>12</v>
      </c>
      <c r="T39" s="10">
        <f>SUM(Table134[[#This Row],[T Music]:[T Perf]])</f>
        <v>41</v>
      </c>
      <c r="U39" s="7">
        <f t="shared" ref="U39:U74" si="7">SUM(F39,K39,P39)</f>
        <v>94</v>
      </c>
      <c r="V39" s="9">
        <f>RANK(Table134[[#This Row],[T Rank]],Table134[T Rank],1)</f>
        <v>31</v>
      </c>
      <c r="W39" s="9">
        <f>IF(COUNTIF(Table134[Auto Rank],Table134[[#This Row],[Auto Rank]])&gt;1,RANK(Table134[[#This Row],[T Score]],Table134[T Score],0)/100,0)</f>
        <v>0.34</v>
      </c>
      <c r="X39" s="10">
        <f>Table134[[#This Row],[Auto Rank]]+Table134[[#This Row],[Tie break?]]</f>
        <v>31.34</v>
      </c>
    </row>
    <row r="40" spans="1:28" x14ac:dyDescent="0.25">
      <c r="A40" s="43" t="s">
        <v>116</v>
      </c>
      <c r="B40" s="30">
        <v>5</v>
      </c>
      <c r="C40" s="28">
        <v>4</v>
      </c>
      <c r="D40" s="25">
        <v>2</v>
      </c>
      <c r="E40" s="4">
        <f>SUM(Table134[[#This Row],[Music J1]:[Perf J1]])</f>
        <v>11</v>
      </c>
      <c r="F40" s="8">
        <f>RANK(Table134[[#This Row],[SCR J1]],Table134[SCR J1])</f>
        <v>39</v>
      </c>
      <c r="G40" s="30">
        <v>5</v>
      </c>
      <c r="H40" s="25">
        <v>5</v>
      </c>
      <c r="I40" s="25">
        <v>3</v>
      </c>
      <c r="J40" s="9">
        <f>SUM(Table134[[#This Row],[Music J2]:[Perf J2]])</f>
        <v>13</v>
      </c>
      <c r="K40" s="8">
        <f>RANK(Table134[[#This Row],[SCR J2]],Table134[SCR J2],)</f>
        <v>30</v>
      </c>
      <c r="L40" s="30">
        <v>5</v>
      </c>
      <c r="M40" s="25">
        <v>6</v>
      </c>
      <c r="N40" s="25">
        <v>5</v>
      </c>
      <c r="O40" s="9">
        <f>SUM(Table134[[#This Row],[Music J3]:[Perf J3]])</f>
        <v>16</v>
      </c>
      <c r="P40" s="8">
        <f>RANK(Table134[[#This Row],[SCR J3]],Table134[SCR J3])</f>
        <v>26</v>
      </c>
      <c r="Q40" s="7">
        <f t="shared" si="4"/>
        <v>15</v>
      </c>
      <c r="R40" s="4">
        <f t="shared" si="5"/>
        <v>15</v>
      </c>
      <c r="S40" s="4">
        <f t="shared" si="6"/>
        <v>10</v>
      </c>
      <c r="T40" s="10">
        <f>SUM(Table134[[#This Row],[T Music]:[T Perf]])</f>
        <v>40</v>
      </c>
      <c r="U40" s="7">
        <f t="shared" si="7"/>
        <v>95</v>
      </c>
      <c r="V40" s="9">
        <f>RANK(Table134[[#This Row],[T Rank]],Table134[T Rank],1)</f>
        <v>34</v>
      </c>
      <c r="W40" s="9">
        <f>IF(COUNTIF(Table134[Auto Rank],Table134[[#This Row],[Auto Rank]])&gt;1,RANK(Table134[[#This Row],[T Score]],Table134[T Score],0)/100,0)</f>
        <v>0</v>
      </c>
      <c r="X40" s="10">
        <f>Table134[[#This Row],[Auto Rank]]+Table134[[#This Row],[Tie break?]]</f>
        <v>34</v>
      </c>
    </row>
    <row r="41" spans="1:28" x14ac:dyDescent="0.25">
      <c r="A41" s="43" t="s">
        <v>101</v>
      </c>
      <c r="B41" s="30">
        <v>7</v>
      </c>
      <c r="C41" s="28">
        <v>7</v>
      </c>
      <c r="D41" s="25">
        <v>6</v>
      </c>
      <c r="E41" s="4">
        <f>SUM(Table134[[#This Row],[Music J1]:[Perf J1]])</f>
        <v>20</v>
      </c>
      <c r="F41" s="8">
        <f>RANK(Table134[[#This Row],[SCR J1]],Table134[SCR J1])</f>
        <v>21</v>
      </c>
      <c r="G41" s="30">
        <v>4</v>
      </c>
      <c r="H41" s="25">
        <v>4</v>
      </c>
      <c r="I41" s="25">
        <v>5</v>
      </c>
      <c r="J41" s="9">
        <f>SUM(Table134[[#This Row],[Music J2]:[Perf J2]])</f>
        <v>13</v>
      </c>
      <c r="K41" s="8">
        <f>RANK(Table134[[#This Row],[SCR J2]],Table134[SCR J2],)</f>
        <v>30</v>
      </c>
      <c r="L41" s="30">
        <v>4</v>
      </c>
      <c r="M41" s="25">
        <v>4</v>
      </c>
      <c r="N41" s="25">
        <v>4</v>
      </c>
      <c r="O41" s="9">
        <f>SUM(Table134[[#This Row],[Music J3]:[Perf J3]])</f>
        <v>12</v>
      </c>
      <c r="P41" s="8">
        <f>RANK(Table134[[#This Row],[SCR J3]],Table134[SCR J3])</f>
        <v>45</v>
      </c>
      <c r="Q41" s="7">
        <f t="shared" si="4"/>
        <v>15</v>
      </c>
      <c r="R41" s="4">
        <f t="shared" si="5"/>
        <v>15</v>
      </c>
      <c r="S41" s="4">
        <f t="shared" si="6"/>
        <v>15</v>
      </c>
      <c r="T41" s="10">
        <f>SUM(Table134[[#This Row],[T Music]:[T Perf]])</f>
        <v>45</v>
      </c>
      <c r="U41" s="7">
        <f t="shared" si="7"/>
        <v>96</v>
      </c>
      <c r="V41" s="9">
        <f>RANK(Table134[[#This Row],[T Rank]],Table134[T Rank],1)</f>
        <v>35</v>
      </c>
      <c r="W41" s="9">
        <f>IF(COUNTIF(Table134[Auto Rank],Table134[[#This Row],[Auto Rank]])&gt;1,RANK(Table134[[#This Row],[T Score]],Table134[T Score],0)/100,0)</f>
        <v>0</v>
      </c>
      <c r="X41" s="10">
        <f>Table134[[#This Row],[Auto Rank]]+Table134[[#This Row],[Tie break?]]</f>
        <v>35</v>
      </c>
    </row>
    <row r="42" spans="1:28" x14ac:dyDescent="0.25">
      <c r="A42" s="43" t="s">
        <v>42</v>
      </c>
      <c r="B42" s="30">
        <v>4</v>
      </c>
      <c r="C42" s="28">
        <v>3</v>
      </c>
      <c r="D42" s="25">
        <v>2</v>
      </c>
      <c r="E42" s="4">
        <f>SUM(Table134[[#This Row],[Music J1]:[Perf J1]])</f>
        <v>9</v>
      </c>
      <c r="F42" s="8">
        <f>RANK(Table134[[#This Row],[SCR J1]],Table134[SCR J1])</f>
        <v>49</v>
      </c>
      <c r="G42" s="30">
        <v>4</v>
      </c>
      <c r="H42" s="25">
        <v>4</v>
      </c>
      <c r="I42" s="25">
        <v>4</v>
      </c>
      <c r="J42" s="9">
        <f>SUM(Table134[[#This Row],[Music J2]:[Perf J2]])</f>
        <v>12</v>
      </c>
      <c r="K42" s="8">
        <f>RANK(Table134[[#This Row],[SCR J2]],Table134[SCR J2],)</f>
        <v>33</v>
      </c>
      <c r="L42" s="30">
        <v>6</v>
      </c>
      <c r="M42" s="25">
        <v>6</v>
      </c>
      <c r="N42" s="25">
        <v>6</v>
      </c>
      <c r="O42" s="9">
        <f>SUM(Table134[[#This Row],[Music J3]:[Perf J3]])</f>
        <v>18</v>
      </c>
      <c r="P42" s="8">
        <f>RANK(Table134[[#This Row],[SCR J3]],Table134[SCR J3])</f>
        <v>19</v>
      </c>
      <c r="Q42" s="7">
        <f t="shared" si="4"/>
        <v>14</v>
      </c>
      <c r="R42" s="4">
        <f t="shared" si="5"/>
        <v>13</v>
      </c>
      <c r="S42" s="4">
        <f t="shared" si="6"/>
        <v>12</v>
      </c>
      <c r="T42" s="10">
        <f>SUM(Table134[[#This Row],[T Music]:[T Perf]])</f>
        <v>39</v>
      </c>
      <c r="U42" s="7">
        <f t="shared" si="7"/>
        <v>101</v>
      </c>
      <c r="V42" s="9">
        <f>RANK(Table134[[#This Row],[T Rank]],Table134[T Rank],1)</f>
        <v>36</v>
      </c>
      <c r="W42" s="9">
        <f>IF(COUNTIF(Table134[Auto Rank],Table134[[#This Row],[Auto Rank]])&gt;1,RANK(Table134[[#This Row],[T Score]],Table134[T Score],0)/100,0)</f>
        <v>0</v>
      </c>
      <c r="X42" s="10">
        <f>Table134[[#This Row],[Auto Rank]]+Table134[[#This Row],[Tie break?]]</f>
        <v>36</v>
      </c>
    </row>
    <row r="43" spans="1:28" x14ac:dyDescent="0.25">
      <c r="A43" s="43" t="s">
        <v>189</v>
      </c>
      <c r="B43" s="30">
        <v>4</v>
      </c>
      <c r="C43" s="28">
        <v>4</v>
      </c>
      <c r="D43" s="25">
        <v>3</v>
      </c>
      <c r="E43" s="4">
        <f>SUM(Table134[[#This Row],[Music J1]:[Perf J1]])</f>
        <v>11</v>
      </c>
      <c r="F43" s="8">
        <f>RANK(Table134[[#This Row],[SCR J1]],Table134[SCR J1])</f>
        <v>39</v>
      </c>
      <c r="G43" s="30">
        <v>3</v>
      </c>
      <c r="H43" s="25">
        <v>3</v>
      </c>
      <c r="I43" s="25">
        <v>3</v>
      </c>
      <c r="J43" s="9">
        <f>SUM(Table134[[#This Row],[Music J2]:[Perf J2]])</f>
        <v>9</v>
      </c>
      <c r="K43" s="8">
        <f>RANK(Table134[[#This Row],[SCR J2]],Table134[SCR J2],)</f>
        <v>55</v>
      </c>
      <c r="L43" s="30">
        <v>7</v>
      </c>
      <c r="M43" s="25">
        <v>7</v>
      </c>
      <c r="N43" s="25">
        <v>7</v>
      </c>
      <c r="O43" s="9">
        <f>SUM(Table134[[#This Row],[Music J3]:[Perf J3]])</f>
        <v>21</v>
      </c>
      <c r="P43" s="8">
        <f>RANK(Table134[[#This Row],[SCR J3]],Table134[SCR J3])</f>
        <v>8</v>
      </c>
      <c r="Q43" s="7">
        <f t="shared" si="4"/>
        <v>14</v>
      </c>
      <c r="R43" s="4">
        <f t="shared" si="5"/>
        <v>14</v>
      </c>
      <c r="S43" s="4">
        <f t="shared" si="6"/>
        <v>13</v>
      </c>
      <c r="T43" s="10">
        <f>SUM(Table134[[#This Row],[T Music]:[T Perf]])</f>
        <v>41</v>
      </c>
      <c r="U43" s="7">
        <f t="shared" si="7"/>
        <v>102</v>
      </c>
      <c r="V43" s="9">
        <f>RANK(Table134[[#This Row],[T Rank]],Table134[T Rank],1)</f>
        <v>37</v>
      </c>
      <c r="W43" s="9">
        <f>IF(COUNTIF(Table134[Auto Rank],Table134[[#This Row],[Auto Rank]])&gt;1,RANK(Table134[[#This Row],[T Score]],Table134[T Score],0)/100,0)</f>
        <v>0</v>
      </c>
      <c r="X43" s="10">
        <f>Table134[[#This Row],[Auto Rank]]+Table134[[#This Row],[Tie break?]]</f>
        <v>37</v>
      </c>
    </row>
    <row r="44" spans="1:28" x14ac:dyDescent="0.25">
      <c r="A44" s="43" t="s">
        <v>113</v>
      </c>
      <c r="B44" s="30">
        <v>5</v>
      </c>
      <c r="C44" s="28">
        <v>5</v>
      </c>
      <c r="D44" s="25">
        <v>4</v>
      </c>
      <c r="E44" s="4">
        <f>SUM(Table134[[#This Row],[Music J1]:[Perf J1]])</f>
        <v>14</v>
      </c>
      <c r="F44" s="8">
        <f>RANK(Table134[[#This Row],[SCR J1]],Table134[SCR J1])</f>
        <v>34</v>
      </c>
      <c r="G44" s="30">
        <v>3</v>
      </c>
      <c r="H44" s="25">
        <v>4</v>
      </c>
      <c r="I44" s="25">
        <v>4</v>
      </c>
      <c r="J44" s="9">
        <f>SUM(Table134[[#This Row],[Music J2]:[Perf J2]])</f>
        <v>11</v>
      </c>
      <c r="K44" s="8">
        <f>RANK(Table134[[#This Row],[SCR J2]],Table134[SCR J2],)</f>
        <v>40</v>
      </c>
      <c r="L44" s="30">
        <v>5</v>
      </c>
      <c r="M44" s="25">
        <v>5</v>
      </c>
      <c r="N44" s="25">
        <v>5</v>
      </c>
      <c r="O44" s="9">
        <f>SUM(Table134[[#This Row],[Music J3]:[Perf J3]])</f>
        <v>15</v>
      </c>
      <c r="P44" s="8">
        <f>RANK(Table134[[#This Row],[SCR J3]],Table134[SCR J3])</f>
        <v>30</v>
      </c>
      <c r="Q44" s="7">
        <f t="shared" si="4"/>
        <v>13</v>
      </c>
      <c r="R44" s="4">
        <f t="shared" si="5"/>
        <v>14</v>
      </c>
      <c r="S44" s="4">
        <f t="shared" si="6"/>
        <v>13</v>
      </c>
      <c r="T44" s="10">
        <f>SUM(Table134[[#This Row],[T Music]:[T Perf]])</f>
        <v>40</v>
      </c>
      <c r="U44" s="7">
        <f t="shared" si="7"/>
        <v>104</v>
      </c>
      <c r="V44" s="9">
        <f>RANK(Table134[[#This Row],[T Rank]],Table134[T Rank],1)</f>
        <v>38</v>
      </c>
      <c r="W44" s="9">
        <f>IF(COUNTIF(Table134[Auto Rank],Table134[[#This Row],[Auto Rank]])&gt;1,RANK(Table134[[#This Row],[T Score]],Table134[T Score],0)/100,0)</f>
        <v>0.36</v>
      </c>
      <c r="X44" s="10">
        <f>Table134[[#This Row],[Auto Rank]]+Table134[[#This Row],[Tie break?]]</f>
        <v>38.36</v>
      </c>
    </row>
    <row r="45" spans="1:28" x14ac:dyDescent="0.25">
      <c r="A45" s="43" t="s">
        <v>31</v>
      </c>
      <c r="B45" s="30">
        <v>4</v>
      </c>
      <c r="C45" s="28">
        <v>4</v>
      </c>
      <c r="D45" s="25">
        <v>3</v>
      </c>
      <c r="E45" s="4">
        <f>SUM(Table134[[#This Row],[Music J1]:[Perf J1]])</f>
        <v>11</v>
      </c>
      <c r="F45" s="8">
        <f>RANK(Table134[[#This Row],[SCR J1]],Table134[SCR J1])</f>
        <v>39</v>
      </c>
      <c r="G45" s="30">
        <v>3</v>
      </c>
      <c r="H45" s="25">
        <v>3</v>
      </c>
      <c r="I45" s="25">
        <v>4</v>
      </c>
      <c r="J45" s="9">
        <f>SUM(Table134[[#This Row],[Music J2]:[Perf J2]])</f>
        <v>10</v>
      </c>
      <c r="K45" s="8">
        <f>RANK(Table134[[#This Row],[SCR J2]],Table134[SCR J2],)</f>
        <v>46</v>
      </c>
      <c r="L45" s="30">
        <v>7</v>
      </c>
      <c r="M45" s="25">
        <v>6</v>
      </c>
      <c r="N45" s="25">
        <v>5</v>
      </c>
      <c r="O45" s="9">
        <f>SUM(Table134[[#This Row],[Music J3]:[Perf J3]])</f>
        <v>18</v>
      </c>
      <c r="P45" s="8">
        <f>RANK(Table134[[#This Row],[SCR J3]],Table134[SCR J3])</f>
        <v>19</v>
      </c>
      <c r="Q45" s="7">
        <f t="shared" si="4"/>
        <v>14</v>
      </c>
      <c r="R45" s="4">
        <f t="shared" si="5"/>
        <v>13</v>
      </c>
      <c r="S45" s="4">
        <f t="shared" si="6"/>
        <v>12</v>
      </c>
      <c r="T45" s="10">
        <f>SUM(Table134[[#This Row],[T Music]:[T Perf]])</f>
        <v>39</v>
      </c>
      <c r="U45" s="7">
        <f t="shared" si="7"/>
        <v>104</v>
      </c>
      <c r="V45" s="9">
        <f>RANK(Table134[[#This Row],[T Rank]],Table134[T Rank],1)</f>
        <v>38</v>
      </c>
      <c r="W45" s="9">
        <f>IF(COUNTIF(Table134[Auto Rank],Table134[[#This Row],[Auto Rank]])&gt;1,RANK(Table134[[#This Row],[T Score]],Table134[T Score],0)/100,0)</f>
        <v>0.38</v>
      </c>
      <c r="X45" s="10">
        <f>Table134[[#This Row],[Auto Rank]]+Table134[[#This Row],[Tie break?]]</f>
        <v>38.380000000000003</v>
      </c>
    </row>
    <row r="46" spans="1:28" x14ac:dyDescent="0.25">
      <c r="A46" s="43" t="s">
        <v>37</v>
      </c>
      <c r="B46" s="30">
        <v>4</v>
      </c>
      <c r="C46" s="28">
        <v>3</v>
      </c>
      <c r="D46" s="25">
        <v>2</v>
      </c>
      <c r="E46" s="31">
        <f>SUM(Table134[[#This Row],[Music J1]:[Perf J1]])</f>
        <v>9</v>
      </c>
      <c r="F46" s="32">
        <f>RANK(Table134[[#This Row],[SCR J1]],Table134[SCR J1])</f>
        <v>49</v>
      </c>
      <c r="G46" s="30">
        <v>3</v>
      </c>
      <c r="H46" s="25">
        <v>4</v>
      </c>
      <c r="I46" s="25">
        <v>4</v>
      </c>
      <c r="J46" s="33">
        <f>SUM(Table134[[#This Row],[Music J2]:[Perf J2]])</f>
        <v>11</v>
      </c>
      <c r="K46" s="32">
        <f>RANK(Table134[[#This Row],[SCR J2]],Table134[SCR J2],)</f>
        <v>40</v>
      </c>
      <c r="L46" s="30">
        <v>6</v>
      </c>
      <c r="M46" s="25">
        <v>6</v>
      </c>
      <c r="N46" s="25">
        <v>6</v>
      </c>
      <c r="O46" s="33">
        <f>SUM(Table134[[#This Row],[Music J3]:[Perf J3]])</f>
        <v>18</v>
      </c>
      <c r="P46" s="32">
        <f>RANK(Table134[[#This Row],[SCR J3]],Table134[SCR J3])</f>
        <v>19</v>
      </c>
      <c r="Q46" s="34">
        <f t="shared" si="4"/>
        <v>13</v>
      </c>
      <c r="R46" s="31">
        <f t="shared" si="5"/>
        <v>13</v>
      </c>
      <c r="S46" s="31">
        <f t="shared" si="6"/>
        <v>12</v>
      </c>
      <c r="T46" s="35">
        <f>SUM(Table134[[#This Row],[T Music]:[T Perf]])</f>
        <v>38</v>
      </c>
      <c r="U46" s="34">
        <f t="shared" si="7"/>
        <v>108</v>
      </c>
      <c r="V46" s="33">
        <f>RANK(Table134[[#This Row],[T Rank]],Table134[T Rank],1)</f>
        <v>40</v>
      </c>
      <c r="W46" s="33">
        <f>IF(COUNTIF(Table134[Auto Rank],Table134[[#This Row],[Auto Rank]])&gt;1,RANK(Table134[[#This Row],[T Score]],Table134[T Score],0)/100,0)</f>
        <v>0.4</v>
      </c>
      <c r="X46" s="35">
        <f>Table134[[#This Row],[Auto Rank]]+Table134[[#This Row],[Tie break?]]</f>
        <v>40.4</v>
      </c>
    </row>
    <row r="47" spans="1:28" x14ac:dyDescent="0.25">
      <c r="A47" s="43" t="s">
        <v>126</v>
      </c>
      <c r="B47" s="30">
        <v>5</v>
      </c>
      <c r="C47" s="25">
        <v>4</v>
      </c>
      <c r="D47" s="25">
        <v>2</v>
      </c>
      <c r="E47" s="4">
        <f>SUM(Table134[[#This Row],[Music J1]:[Perf J1]])</f>
        <v>11</v>
      </c>
      <c r="F47" s="8">
        <f>RANK(Table134[[#This Row],[SCR J1]],Table134[SCR J1])</f>
        <v>39</v>
      </c>
      <c r="G47" s="30">
        <v>4</v>
      </c>
      <c r="H47" s="25">
        <v>4</v>
      </c>
      <c r="I47" s="25">
        <v>4</v>
      </c>
      <c r="J47" s="9">
        <f>SUM(Table134[[#This Row],[Music J2]:[Perf J2]])</f>
        <v>12</v>
      </c>
      <c r="K47" s="8">
        <f>RANK(Table134[[#This Row],[SCR J2]],Table134[SCR J2],)</f>
        <v>33</v>
      </c>
      <c r="L47" s="30">
        <v>4</v>
      </c>
      <c r="M47" s="25">
        <v>5</v>
      </c>
      <c r="N47" s="25">
        <v>5</v>
      </c>
      <c r="O47" s="9">
        <f>SUM(Table134[[#This Row],[Music J3]:[Perf J3]])</f>
        <v>14</v>
      </c>
      <c r="P47" s="8">
        <f>RANK(Table134[[#This Row],[SCR J3]],Table134[SCR J3])</f>
        <v>36</v>
      </c>
      <c r="Q47" s="7">
        <f t="shared" si="4"/>
        <v>13</v>
      </c>
      <c r="R47" s="4">
        <f t="shared" si="5"/>
        <v>13</v>
      </c>
      <c r="S47" s="4">
        <f t="shared" si="6"/>
        <v>11</v>
      </c>
      <c r="T47" s="10">
        <f>SUM(Table134[[#This Row],[T Music]:[T Perf]])</f>
        <v>37</v>
      </c>
      <c r="U47" s="7">
        <f t="shared" si="7"/>
        <v>108</v>
      </c>
      <c r="V47" s="9">
        <f>RANK(Table134[[#This Row],[T Rank]],Table134[T Rank],1)</f>
        <v>40</v>
      </c>
      <c r="W47" s="9">
        <f>IF(COUNTIF(Table134[Auto Rank],Table134[[#This Row],[Auto Rank]])&gt;1,RANK(Table134[[#This Row],[T Score]],Table134[T Score],0)/100,0)</f>
        <v>0.41</v>
      </c>
      <c r="X47" s="10">
        <f>Table134[[#This Row],[Auto Rank]]+Table134[[#This Row],[Tie break?]]</f>
        <v>40.409999999999997</v>
      </c>
    </row>
    <row r="48" spans="1:28" x14ac:dyDescent="0.25">
      <c r="A48" s="43" t="s">
        <v>36</v>
      </c>
      <c r="B48" s="30">
        <v>5</v>
      </c>
      <c r="C48" s="25">
        <v>4</v>
      </c>
      <c r="D48" s="25">
        <v>2</v>
      </c>
      <c r="E48" s="4">
        <f>SUM(Table134[[#This Row],[Music J1]:[Perf J1]])</f>
        <v>11</v>
      </c>
      <c r="F48" s="8">
        <f>RANK(Table134[[#This Row],[SCR J1]],Table134[SCR J1])</f>
        <v>39</v>
      </c>
      <c r="G48" s="30">
        <v>5</v>
      </c>
      <c r="H48" s="25">
        <v>5</v>
      </c>
      <c r="I48" s="25">
        <v>5</v>
      </c>
      <c r="J48" s="9">
        <f>SUM(Table134[[#This Row],[Music J2]:[Perf J2]])</f>
        <v>15</v>
      </c>
      <c r="K48" s="8">
        <f>RANK(Table134[[#This Row],[SCR J2]],Table134[SCR J2],)</f>
        <v>20</v>
      </c>
      <c r="L48" s="30">
        <v>3</v>
      </c>
      <c r="M48" s="25">
        <v>3</v>
      </c>
      <c r="N48" s="25">
        <v>5</v>
      </c>
      <c r="O48" s="9">
        <f>SUM(Table134[[#This Row],[Music J3]:[Perf J3]])</f>
        <v>11</v>
      </c>
      <c r="P48" s="8">
        <f>RANK(Table134[[#This Row],[SCR J3]],Table134[SCR J3])</f>
        <v>50</v>
      </c>
      <c r="Q48" s="7">
        <f t="shared" si="4"/>
        <v>13</v>
      </c>
      <c r="R48" s="4">
        <f t="shared" si="5"/>
        <v>12</v>
      </c>
      <c r="S48" s="4">
        <f t="shared" si="6"/>
        <v>12</v>
      </c>
      <c r="T48" s="10">
        <f>SUM(Table134[[#This Row],[T Music]:[T Perf]])</f>
        <v>37</v>
      </c>
      <c r="U48" s="7">
        <f t="shared" si="7"/>
        <v>109</v>
      </c>
      <c r="V48" s="9">
        <f>RANK(Table134[[#This Row],[T Rank]],Table134[T Rank],1)</f>
        <v>42</v>
      </c>
      <c r="W48" s="9">
        <f>IF(COUNTIF(Table134[Auto Rank],Table134[[#This Row],[Auto Rank]])&gt;1,RANK(Table134[[#This Row],[T Score]],Table134[T Score],0)/100,0)</f>
        <v>0</v>
      </c>
      <c r="X48" s="10">
        <f>Table134[[#This Row],[Auto Rank]]+Table134[[#This Row],[Tie break?]]</f>
        <v>42</v>
      </c>
    </row>
    <row r="49" spans="1:28" x14ac:dyDescent="0.25">
      <c r="A49" s="43" t="s">
        <v>127</v>
      </c>
      <c r="B49" s="30">
        <v>5</v>
      </c>
      <c r="C49" s="25">
        <v>5</v>
      </c>
      <c r="D49" s="25">
        <v>3</v>
      </c>
      <c r="E49" s="4">
        <f>SUM(Table134[[#This Row],[Music J1]:[Perf J1]])</f>
        <v>13</v>
      </c>
      <c r="F49" s="8">
        <f>RANK(Table134[[#This Row],[SCR J1]],Table134[SCR J1])</f>
        <v>36</v>
      </c>
      <c r="G49" s="30">
        <v>3</v>
      </c>
      <c r="H49" s="25">
        <v>4</v>
      </c>
      <c r="I49" s="25">
        <v>3</v>
      </c>
      <c r="J49" s="9">
        <f>SUM(Table134[[#This Row],[Music J2]:[Perf J2]])</f>
        <v>10</v>
      </c>
      <c r="K49" s="8">
        <f>RANK(Table134[[#This Row],[SCR J2]],Table134[SCR J2],)</f>
        <v>46</v>
      </c>
      <c r="L49" s="30">
        <v>4</v>
      </c>
      <c r="M49" s="25">
        <v>5</v>
      </c>
      <c r="N49" s="25">
        <v>5</v>
      </c>
      <c r="O49" s="9">
        <f>SUM(Table134[[#This Row],[Music J3]:[Perf J3]])</f>
        <v>14</v>
      </c>
      <c r="P49" s="8">
        <f>RANK(Table134[[#This Row],[SCR J3]],Table134[SCR J3])</f>
        <v>36</v>
      </c>
      <c r="Q49" s="7">
        <f t="shared" si="4"/>
        <v>12</v>
      </c>
      <c r="R49" s="4">
        <f t="shared" si="5"/>
        <v>14</v>
      </c>
      <c r="S49" s="4">
        <f t="shared" si="6"/>
        <v>11</v>
      </c>
      <c r="T49" s="10">
        <f>SUM(Table134[[#This Row],[T Music]:[T Perf]])</f>
        <v>37</v>
      </c>
      <c r="U49" s="7">
        <f t="shared" si="7"/>
        <v>118</v>
      </c>
      <c r="V49" s="9">
        <f>RANK(Table134[[#This Row],[T Rank]],Table134[T Rank],1)</f>
        <v>43</v>
      </c>
      <c r="W49" s="9">
        <f>IF(COUNTIF(Table134[Auto Rank],Table134[[#This Row],[Auto Rank]])&gt;1,RANK(Table134[[#This Row],[T Score]],Table134[T Score],0)/100,0)</f>
        <v>0</v>
      </c>
      <c r="X49" s="10">
        <f>Table134[[#This Row],[Auto Rank]]+Table134[[#This Row],[Tie break?]]</f>
        <v>43</v>
      </c>
    </row>
    <row r="50" spans="1:28" x14ac:dyDescent="0.25">
      <c r="A50" s="43" t="s">
        <v>128</v>
      </c>
      <c r="B50" s="30">
        <v>3</v>
      </c>
      <c r="C50" s="25">
        <v>4</v>
      </c>
      <c r="D50" s="25">
        <v>3</v>
      </c>
      <c r="E50" s="4">
        <f>SUM(Table134[[#This Row],[Music J1]:[Perf J1]])</f>
        <v>10</v>
      </c>
      <c r="F50" s="8">
        <f>RANK(Table134[[#This Row],[SCR J1]],Table134[SCR J1])</f>
        <v>45</v>
      </c>
      <c r="G50" s="30">
        <v>3</v>
      </c>
      <c r="H50" s="25">
        <v>3</v>
      </c>
      <c r="I50" s="25">
        <v>5</v>
      </c>
      <c r="J50" s="9">
        <f>SUM(Table134[[#This Row],[Music J2]:[Perf J2]])</f>
        <v>11</v>
      </c>
      <c r="K50" s="8">
        <f>RANK(Table134[[#This Row],[SCR J2]],Table134[SCR J2],)</f>
        <v>40</v>
      </c>
      <c r="L50" s="30">
        <v>4</v>
      </c>
      <c r="M50" s="25">
        <v>4</v>
      </c>
      <c r="N50" s="25">
        <v>5</v>
      </c>
      <c r="O50" s="9">
        <f>SUM(Table134[[#This Row],[Music J3]:[Perf J3]])</f>
        <v>13</v>
      </c>
      <c r="P50" s="8">
        <f>RANK(Table134[[#This Row],[SCR J3]],Table134[SCR J3])</f>
        <v>40</v>
      </c>
      <c r="Q50" s="7">
        <f t="shared" si="4"/>
        <v>10</v>
      </c>
      <c r="R50" s="4">
        <f t="shared" si="5"/>
        <v>11</v>
      </c>
      <c r="S50" s="4">
        <f t="shared" si="6"/>
        <v>13</v>
      </c>
      <c r="T50" s="10">
        <f>SUM(Table134[[#This Row],[T Music]:[T Perf]])</f>
        <v>34</v>
      </c>
      <c r="U50" s="7">
        <f t="shared" si="7"/>
        <v>125</v>
      </c>
      <c r="V50" s="9">
        <f>RANK(Table134[[#This Row],[T Rank]],Table134[T Rank],1)</f>
        <v>44</v>
      </c>
      <c r="W50" s="9">
        <f>IF(COUNTIF(Table134[Auto Rank],Table134[[#This Row],[Auto Rank]])&gt;1,RANK(Table134[[#This Row],[T Score]],Table134[T Score],0)/100,0)</f>
        <v>0.44</v>
      </c>
      <c r="X50" s="10">
        <f>Table134[[#This Row],[Auto Rank]]+Table134[[#This Row],[Tie break?]]</f>
        <v>44.44</v>
      </c>
      <c r="Y50" s="36"/>
      <c r="Z50" s="36"/>
      <c r="AA50" s="36"/>
      <c r="AB50" s="36"/>
    </row>
    <row r="51" spans="1:28" x14ac:dyDescent="0.25">
      <c r="A51" s="43" t="s">
        <v>38</v>
      </c>
      <c r="B51" s="30">
        <v>5</v>
      </c>
      <c r="C51" s="25">
        <v>4</v>
      </c>
      <c r="D51" s="25">
        <v>3</v>
      </c>
      <c r="E51" s="4">
        <f>SUM(Table134[[#This Row],[Music J1]:[Perf J1]])</f>
        <v>12</v>
      </c>
      <c r="F51" s="8">
        <f>RANK(Table134[[#This Row],[SCR J1]],Table134[SCR J1])</f>
        <v>37</v>
      </c>
      <c r="G51" s="30">
        <v>4</v>
      </c>
      <c r="H51" s="25">
        <v>4</v>
      </c>
      <c r="I51" s="25">
        <v>4</v>
      </c>
      <c r="J51" s="9">
        <f>SUM(Table134[[#This Row],[Music J2]:[Perf J2]])</f>
        <v>12</v>
      </c>
      <c r="K51" s="8">
        <f>RANK(Table134[[#This Row],[SCR J2]],Table134[SCR J2],)</f>
        <v>33</v>
      </c>
      <c r="L51" s="30">
        <v>3</v>
      </c>
      <c r="M51" s="25">
        <v>3</v>
      </c>
      <c r="N51" s="25">
        <v>4</v>
      </c>
      <c r="O51" s="9">
        <f>SUM(Table134[[#This Row],[Music J3]:[Perf J3]])</f>
        <v>10</v>
      </c>
      <c r="P51" s="8">
        <f>RANK(Table134[[#This Row],[SCR J3]],Table134[SCR J3])</f>
        <v>55</v>
      </c>
      <c r="Q51" s="7">
        <f t="shared" si="4"/>
        <v>12</v>
      </c>
      <c r="R51" s="4">
        <f t="shared" si="5"/>
        <v>11</v>
      </c>
      <c r="S51" s="4">
        <f t="shared" si="6"/>
        <v>11</v>
      </c>
      <c r="T51" s="10">
        <f>SUM(Table134[[#This Row],[T Music]:[T Perf]])</f>
        <v>34</v>
      </c>
      <c r="U51" s="7">
        <f t="shared" si="7"/>
        <v>125</v>
      </c>
      <c r="V51" s="9">
        <f>RANK(Table134[[#This Row],[T Rank]],Table134[T Rank],1)</f>
        <v>44</v>
      </c>
      <c r="W51" s="9">
        <f>IF(COUNTIF(Table134[Auto Rank],Table134[[#This Row],[Auto Rank]])&gt;1,RANK(Table134[[#This Row],[T Score]],Table134[T Score],0)/100,0)</f>
        <v>0.44</v>
      </c>
      <c r="X51" s="10">
        <f>Table134[[#This Row],[Auto Rank]]+Table134[[#This Row],[Tie break?]]</f>
        <v>44.44</v>
      </c>
    </row>
    <row r="52" spans="1:28" x14ac:dyDescent="0.25">
      <c r="A52" s="43" t="s">
        <v>119</v>
      </c>
      <c r="B52" s="30">
        <v>4</v>
      </c>
      <c r="C52" s="25">
        <v>3</v>
      </c>
      <c r="D52" s="25">
        <v>2</v>
      </c>
      <c r="E52" s="4">
        <f>SUM(Table134[[#This Row],[Music J1]:[Perf J1]])</f>
        <v>9</v>
      </c>
      <c r="F52" s="8">
        <f>RANK(Table134[[#This Row],[SCR J1]],Table134[SCR J1])</f>
        <v>49</v>
      </c>
      <c r="G52" s="30">
        <v>4</v>
      </c>
      <c r="H52" s="25">
        <v>4</v>
      </c>
      <c r="I52" s="25">
        <v>4</v>
      </c>
      <c r="J52" s="9">
        <f>SUM(Table134[[#This Row],[Music J2]:[Perf J2]])</f>
        <v>12</v>
      </c>
      <c r="K52" s="8">
        <f>RANK(Table134[[#This Row],[SCR J2]],Table134[SCR J2],)</f>
        <v>33</v>
      </c>
      <c r="L52" s="30">
        <v>4</v>
      </c>
      <c r="M52" s="25">
        <v>4</v>
      </c>
      <c r="N52" s="25">
        <v>4</v>
      </c>
      <c r="O52" s="9">
        <f>SUM(Table134[[#This Row],[Music J3]:[Perf J3]])</f>
        <v>12</v>
      </c>
      <c r="P52" s="8">
        <f>RANK(Table134[[#This Row],[SCR J3]],Table134[SCR J3])</f>
        <v>45</v>
      </c>
      <c r="Q52" s="7">
        <f t="shared" si="4"/>
        <v>12</v>
      </c>
      <c r="R52" s="4">
        <f t="shared" si="5"/>
        <v>11</v>
      </c>
      <c r="S52" s="4">
        <f t="shared" si="6"/>
        <v>10</v>
      </c>
      <c r="T52" s="10">
        <f>SUM(Table134[[#This Row],[T Music]:[T Perf]])</f>
        <v>33</v>
      </c>
      <c r="U52" s="7">
        <f t="shared" si="7"/>
        <v>127</v>
      </c>
      <c r="V52" s="9">
        <f>RANK(Table134[[#This Row],[T Rank]],Table134[T Rank],1)</f>
        <v>46</v>
      </c>
      <c r="W52" s="9">
        <f>IF(COUNTIF(Table134[Auto Rank],Table134[[#This Row],[Auto Rank]])&gt;1,RANK(Table134[[#This Row],[T Score]],Table134[T Score],0)/100,0)</f>
        <v>0</v>
      </c>
      <c r="X52" s="10">
        <f>Table134[[#This Row],[Auto Rank]]+Table134[[#This Row],[Tie break?]]</f>
        <v>46</v>
      </c>
    </row>
    <row r="53" spans="1:28" x14ac:dyDescent="0.25">
      <c r="A53" s="43" t="s">
        <v>100</v>
      </c>
      <c r="B53" s="30">
        <v>2</v>
      </c>
      <c r="C53" s="25">
        <v>2</v>
      </c>
      <c r="D53" s="25">
        <v>2</v>
      </c>
      <c r="E53" s="4">
        <f>SUM(Table134[[#This Row],[Music J1]:[Perf J1]])</f>
        <v>6</v>
      </c>
      <c r="F53" s="8">
        <f>RANK(Table134[[#This Row],[SCR J1]],Table134[SCR J1])</f>
        <v>58</v>
      </c>
      <c r="G53" s="30">
        <v>3</v>
      </c>
      <c r="H53" s="25">
        <v>3</v>
      </c>
      <c r="I53" s="25">
        <v>4</v>
      </c>
      <c r="J53" s="9">
        <f>SUM(Table134[[#This Row],[Music J2]:[Perf J2]])</f>
        <v>10</v>
      </c>
      <c r="K53" s="8">
        <f>RANK(Table134[[#This Row],[SCR J2]],Table134[SCR J2],)</f>
        <v>46</v>
      </c>
      <c r="L53" s="30">
        <v>5</v>
      </c>
      <c r="M53" s="25">
        <v>4</v>
      </c>
      <c r="N53" s="25">
        <v>6</v>
      </c>
      <c r="O53" s="9">
        <f>SUM(Table134[[#This Row],[Music J3]:[Perf J3]])</f>
        <v>15</v>
      </c>
      <c r="P53" s="8">
        <f>RANK(Table134[[#This Row],[SCR J3]],Table134[SCR J3])</f>
        <v>30</v>
      </c>
      <c r="Q53" s="7">
        <f t="shared" si="4"/>
        <v>10</v>
      </c>
      <c r="R53" s="4">
        <f t="shared" si="5"/>
        <v>9</v>
      </c>
      <c r="S53" s="4">
        <f t="shared" si="6"/>
        <v>12</v>
      </c>
      <c r="T53" s="10">
        <f>SUM(Table134[[#This Row],[T Music]:[T Perf]])</f>
        <v>31</v>
      </c>
      <c r="U53" s="7">
        <f t="shared" si="7"/>
        <v>134</v>
      </c>
      <c r="V53" s="9">
        <f>RANK(Table134[[#This Row],[T Rank]],Table134[T Rank],1)</f>
        <v>47</v>
      </c>
      <c r="W53" s="9">
        <f>IF(COUNTIF(Table134[Auto Rank],Table134[[#This Row],[Auto Rank]])&gt;1,RANK(Table134[[#This Row],[T Score]],Table134[T Score],0)/100,0)</f>
        <v>0</v>
      </c>
      <c r="X53" s="10">
        <f>Table134[[#This Row],[Auto Rank]]+Table134[[#This Row],[Tie break?]]</f>
        <v>47</v>
      </c>
    </row>
    <row r="54" spans="1:28" x14ac:dyDescent="0.25">
      <c r="A54" s="45" t="s">
        <v>179</v>
      </c>
      <c r="B54" s="30">
        <v>3</v>
      </c>
      <c r="C54" s="25">
        <v>4</v>
      </c>
      <c r="D54" s="25">
        <v>3</v>
      </c>
      <c r="E54" s="4">
        <f>SUM(Table134[[#This Row],[Music J1]:[Perf J1]])</f>
        <v>10</v>
      </c>
      <c r="F54" s="8">
        <f>RANK(Table134[[#This Row],[SCR J1]],Table134[SCR J1])</f>
        <v>45</v>
      </c>
      <c r="G54" s="30">
        <v>4</v>
      </c>
      <c r="H54" s="25">
        <v>4</v>
      </c>
      <c r="I54" s="25">
        <v>4.5</v>
      </c>
      <c r="J54" s="9">
        <f>SUM(Table134[[#This Row],[Music J2]:[Perf J2]])</f>
        <v>12.5</v>
      </c>
      <c r="K54" s="8">
        <f>RANK(Table134[[#This Row],[SCR J2]],Table134[SCR J2],)</f>
        <v>32</v>
      </c>
      <c r="L54" s="30">
        <v>2</v>
      </c>
      <c r="M54" s="25">
        <v>2</v>
      </c>
      <c r="N54" s="25">
        <v>5</v>
      </c>
      <c r="O54" s="9">
        <f>SUM(Table134[[#This Row],[Music J3]:[Perf J3]])</f>
        <v>9</v>
      </c>
      <c r="P54" s="8">
        <f>RANK(Table134[[#This Row],[SCR J3]],Table134[SCR J3])</f>
        <v>59</v>
      </c>
      <c r="Q54" s="7">
        <f t="shared" si="4"/>
        <v>9</v>
      </c>
      <c r="R54" s="4">
        <f t="shared" si="5"/>
        <v>10</v>
      </c>
      <c r="S54" s="4">
        <f t="shared" si="6"/>
        <v>12.5</v>
      </c>
      <c r="T54" s="10">
        <f>SUM(Table134[[#This Row],[T Music]:[T Perf]])</f>
        <v>31.5</v>
      </c>
      <c r="U54" s="7">
        <f t="shared" si="7"/>
        <v>136</v>
      </c>
      <c r="V54" s="9">
        <f>RANK(Table134[[#This Row],[T Rank]],Table134[T Rank],1)</f>
        <v>48</v>
      </c>
      <c r="W54" s="9">
        <f>IF(COUNTIF(Table134[Auto Rank],Table134[[#This Row],[Auto Rank]])&gt;1,RANK(Table134[[#This Row],[T Score]],Table134[T Score],0)/100,0)</f>
        <v>0</v>
      </c>
      <c r="X54" s="10">
        <f>Table134[[#This Row],[Auto Rank]]+Table134[[#This Row],[Tie break?]]</f>
        <v>48</v>
      </c>
    </row>
    <row r="55" spans="1:28" x14ac:dyDescent="0.25">
      <c r="A55" s="43" t="s">
        <v>112</v>
      </c>
      <c r="B55" s="30">
        <v>3</v>
      </c>
      <c r="C55" s="25">
        <v>2</v>
      </c>
      <c r="D55" s="25">
        <v>1</v>
      </c>
      <c r="E55" s="4">
        <f>SUM(Table134[[#This Row],[Music J1]:[Perf J1]])</f>
        <v>6</v>
      </c>
      <c r="F55" s="8">
        <f>RANK(Table134[[#This Row],[SCR J1]],Table134[SCR J1])</f>
        <v>58</v>
      </c>
      <c r="G55" s="30">
        <v>3</v>
      </c>
      <c r="H55" s="25">
        <v>4</v>
      </c>
      <c r="I55" s="25">
        <v>4</v>
      </c>
      <c r="J55" s="9">
        <f>SUM(Table134[[#This Row],[Music J2]:[Perf J2]])</f>
        <v>11</v>
      </c>
      <c r="K55" s="8">
        <f>RANK(Table134[[#This Row],[SCR J2]],Table134[SCR J2],)</f>
        <v>40</v>
      </c>
      <c r="L55" s="30">
        <v>4</v>
      </c>
      <c r="M55" s="25">
        <v>4</v>
      </c>
      <c r="N55" s="25">
        <v>5</v>
      </c>
      <c r="O55" s="9">
        <f>SUM(Table134[[#This Row],[Music J3]:[Perf J3]])</f>
        <v>13</v>
      </c>
      <c r="P55" s="8">
        <f>RANK(Table134[[#This Row],[SCR J3]],Table134[SCR J3])</f>
        <v>40</v>
      </c>
      <c r="Q55" s="7">
        <f t="shared" si="4"/>
        <v>10</v>
      </c>
      <c r="R55" s="4">
        <f t="shared" si="5"/>
        <v>10</v>
      </c>
      <c r="S55" s="4">
        <f t="shared" si="6"/>
        <v>10</v>
      </c>
      <c r="T55" s="10">
        <f>SUM(Table134[[#This Row],[T Music]:[T Perf]])</f>
        <v>30</v>
      </c>
      <c r="U55" s="7">
        <f t="shared" si="7"/>
        <v>138</v>
      </c>
      <c r="V55" s="9">
        <f>RANK(Table134[[#This Row],[T Rank]],Table134[T Rank],1)</f>
        <v>49</v>
      </c>
      <c r="W55" s="9">
        <f>IF(COUNTIF(Table134[Auto Rank],Table134[[#This Row],[Auto Rank]])&gt;1,RANK(Table134[[#This Row],[T Score]],Table134[T Score],0)/100,0)</f>
        <v>0</v>
      </c>
      <c r="X55" s="10">
        <f>Table134[[#This Row],[Auto Rank]]+Table134[[#This Row],[Tie break?]]</f>
        <v>49</v>
      </c>
    </row>
    <row r="56" spans="1:28" x14ac:dyDescent="0.25">
      <c r="A56" s="43" t="s">
        <v>90</v>
      </c>
      <c r="B56" s="30">
        <v>4</v>
      </c>
      <c r="C56" s="25">
        <v>4</v>
      </c>
      <c r="D56" s="25">
        <v>3</v>
      </c>
      <c r="E56" s="4">
        <f>SUM(Table134[[#This Row],[Music J1]:[Perf J1]])</f>
        <v>11</v>
      </c>
      <c r="F56" s="8">
        <f>RANK(Table134[[#This Row],[SCR J1]],Table134[SCR J1])</f>
        <v>39</v>
      </c>
      <c r="G56" s="30">
        <v>3</v>
      </c>
      <c r="H56" s="25">
        <v>3</v>
      </c>
      <c r="I56" s="25">
        <v>3</v>
      </c>
      <c r="J56" s="9">
        <f>SUM(Table134[[#This Row],[Music J2]:[Perf J2]])</f>
        <v>9</v>
      </c>
      <c r="K56" s="8">
        <f>RANK(Table134[[#This Row],[SCR J2]],Table134[SCR J2],)</f>
        <v>55</v>
      </c>
      <c r="L56" s="30">
        <v>3</v>
      </c>
      <c r="M56" s="25">
        <v>3</v>
      </c>
      <c r="N56" s="25">
        <v>6</v>
      </c>
      <c r="O56" s="9">
        <f>SUM(Table134[[#This Row],[Music J3]:[Perf J3]])</f>
        <v>12</v>
      </c>
      <c r="P56" s="8">
        <f>RANK(Table134[[#This Row],[SCR J3]],Table134[SCR J3])</f>
        <v>45</v>
      </c>
      <c r="Q56" s="7">
        <f t="shared" si="4"/>
        <v>10</v>
      </c>
      <c r="R56" s="4">
        <f t="shared" si="5"/>
        <v>10</v>
      </c>
      <c r="S56" s="4">
        <f t="shared" si="6"/>
        <v>12</v>
      </c>
      <c r="T56" s="10">
        <f>SUM(Table134[[#This Row],[T Music]:[T Perf]])</f>
        <v>32</v>
      </c>
      <c r="U56" s="7">
        <f t="shared" si="7"/>
        <v>139</v>
      </c>
      <c r="V56" s="9">
        <f>RANK(Table134[[#This Row],[T Rank]],Table134[T Rank],1)</f>
        <v>50</v>
      </c>
      <c r="W56" s="9">
        <f>IF(COUNTIF(Table134[Auto Rank],Table134[[#This Row],[Auto Rank]])&gt;1,RANK(Table134[[#This Row],[T Score]],Table134[T Score],0)/100,0)</f>
        <v>0</v>
      </c>
      <c r="X56" s="10">
        <f>Table134[[#This Row],[Auto Rank]]+Table134[[#This Row],[Tie break?]]</f>
        <v>50</v>
      </c>
    </row>
    <row r="57" spans="1:28" x14ac:dyDescent="0.25">
      <c r="A57" s="43" t="s">
        <v>29</v>
      </c>
      <c r="B57" s="30">
        <v>4</v>
      </c>
      <c r="C57" s="25">
        <v>3</v>
      </c>
      <c r="D57" s="25">
        <v>2</v>
      </c>
      <c r="E57" s="4">
        <f>SUM(Table134[[#This Row],[Music J1]:[Perf J1]])</f>
        <v>9</v>
      </c>
      <c r="F57" s="8">
        <f>RANK(Table134[[#This Row],[SCR J1]],Table134[SCR J1])</f>
        <v>49</v>
      </c>
      <c r="G57" s="30">
        <v>3</v>
      </c>
      <c r="H57" s="25">
        <v>4</v>
      </c>
      <c r="I57" s="25">
        <v>3</v>
      </c>
      <c r="J57" s="9">
        <f>SUM(Table134[[#This Row],[Music J2]:[Perf J2]])</f>
        <v>10</v>
      </c>
      <c r="K57" s="8">
        <f>RANK(Table134[[#This Row],[SCR J2]],Table134[SCR J2],)</f>
        <v>46</v>
      </c>
      <c r="L57" s="30">
        <v>5</v>
      </c>
      <c r="M57" s="25">
        <v>3</v>
      </c>
      <c r="N57" s="25">
        <v>4</v>
      </c>
      <c r="O57" s="9">
        <f>SUM(Table134[[#This Row],[Music J3]:[Perf J3]])</f>
        <v>12</v>
      </c>
      <c r="P57" s="8">
        <f>RANK(Table134[[#This Row],[SCR J3]],Table134[SCR J3])</f>
        <v>45</v>
      </c>
      <c r="Q57" s="7">
        <f t="shared" si="4"/>
        <v>12</v>
      </c>
      <c r="R57" s="4">
        <f t="shared" si="5"/>
        <v>10</v>
      </c>
      <c r="S57" s="4">
        <f t="shared" si="6"/>
        <v>9</v>
      </c>
      <c r="T57" s="10">
        <f>SUM(Table134[[#This Row],[T Music]:[T Perf]])</f>
        <v>31</v>
      </c>
      <c r="U57" s="7">
        <f t="shared" si="7"/>
        <v>140</v>
      </c>
      <c r="V57" s="9">
        <f>RANK(Table134[[#This Row],[T Rank]],Table134[T Rank],1)</f>
        <v>51</v>
      </c>
      <c r="W57" s="9">
        <f>IF(COUNTIF(Table134[Auto Rank],Table134[[#This Row],[Auto Rank]])&gt;1,RANK(Table134[[#This Row],[T Score]],Table134[T Score],0)/100,0)</f>
        <v>0</v>
      </c>
      <c r="X57" s="10">
        <f>Table134[[#This Row],[Auto Rank]]+Table134[[#This Row],[Tie break?]]</f>
        <v>51</v>
      </c>
    </row>
    <row r="58" spans="1:28" x14ac:dyDescent="0.25">
      <c r="A58" s="43" t="s">
        <v>111</v>
      </c>
      <c r="B58" s="30">
        <v>4</v>
      </c>
      <c r="C58" s="25">
        <v>3</v>
      </c>
      <c r="D58" s="25">
        <v>3</v>
      </c>
      <c r="E58" s="4">
        <f>SUM(Table134[[#This Row],[Music J1]:[Perf J1]])</f>
        <v>10</v>
      </c>
      <c r="F58" s="8">
        <f>RANK(Table134[[#This Row],[SCR J1]],Table134[SCR J1])</f>
        <v>45</v>
      </c>
      <c r="G58" s="30">
        <v>4</v>
      </c>
      <c r="H58" s="25">
        <v>4</v>
      </c>
      <c r="I58" s="25">
        <v>3</v>
      </c>
      <c r="J58" s="9">
        <f>SUM(Table134[[#This Row],[Music J2]:[Perf J2]])</f>
        <v>11</v>
      </c>
      <c r="K58" s="8">
        <f>RANK(Table134[[#This Row],[SCR J2]],Table134[SCR J2],)</f>
        <v>40</v>
      </c>
      <c r="L58" s="30">
        <v>2</v>
      </c>
      <c r="M58" s="25">
        <v>1</v>
      </c>
      <c r="N58" s="25">
        <v>6</v>
      </c>
      <c r="O58" s="9">
        <f>SUM(Table134[[#This Row],[Music J3]:[Perf J3]])</f>
        <v>9</v>
      </c>
      <c r="P58" s="8">
        <f>RANK(Table134[[#This Row],[SCR J3]],Table134[SCR J3])</f>
        <v>59</v>
      </c>
      <c r="Q58" s="7">
        <f t="shared" si="4"/>
        <v>10</v>
      </c>
      <c r="R58" s="4">
        <f t="shared" si="5"/>
        <v>8</v>
      </c>
      <c r="S58" s="4">
        <f t="shared" si="6"/>
        <v>12</v>
      </c>
      <c r="T58" s="10">
        <f>SUM(Table134[[#This Row],[T Music]:[T Perf]])</f>
        <v>30</v>
      </c>
      <c r="U58" s="7">
        <f t="shared" si="7"/>
        <v>144</v>
      </c>
      <c r="V58" s="9">
        <f>RANK(Table134[[#This Row],[T Rank]],Table134[T Rank],1)</f>
        <v>52</v>
      </c>
      <c r="W58" s="9">
        <f>IF(COUNTIF(Table134[Auto Rank],Table134[[#This Row],[Auto Rank]])&gt;1,RANK(Table134[[#This Row],[T Score]],Table134[T Score],0)/100,0)</f>
        <v>0</v>
      </c>
      <c r="X58" s="10">
        <f>Table134[[#This Row],[Auto Rank]]+Table134[[#This Row],[Tie break?]]</f>
        <v>52</v>
      </c>
    </row>
    <row r="59" spans="1:28" x14ac:dyDescent="0.25">
      <c r="A59" s="43" t="s">
        <v>34</v>
      </c>
      <c r="B59" s="30">
        <v>3</v>
      </c>
      <c r="C59" s="25">
        <v>2</v>
      </c>
      <c r="D59" s="25">
        <v>2</v>
      </c>
      <c r="E59" s="4">
        <f>SUM(Table134[[#This Row],[Music J1]:[Perf J1]])</f>
        <v>7</v>
      </c>
      <c r="F59" s="8">
        <f>RANK(Table134[[#This Row],[SCR J1]],Table134[SCR J1])</f>
        <v>53</v>
      </c>
      <c r="G59" s="30">
        <v>3</v>
      </c>
      <c r="H59" s="25">
        <v>3</v>
      </c>
      <c r="I59" s="25">
        <v>3</v>
      </c>
      <c r="J59" s="9">
        <f>SUM(Table134[[#This Row],[Music J2]:[Perf J2]])</f>
        <v>9</v>
      </c>
      <c r="K59" s="8">
        <f>RANK(Table134[[#This Row],[SCR J2]],Table134[SCR J2],)</f>
        <v>55</v>
      </c>
      <c r="L59" s="30">
        <v>4</v>
      </c>
      <c r="M59" s="25">
        <v>5</v>
      </c>
      <c r="N59" s="25">
        <v>4</v>
      </c>
      <c r="O59" s="9">
        <f>SUM(Table134[[#This Row],[Music J3]:[Perf J3]])</f>
        <v>13</v>
      </c>
      <c r="P59" s="8">
        <f>RANK(Table134[[#This Row],[SCR J3]],Table134[SCR J3])</f>
        <v>40</v>
      </c>
      <c r="Q59" s="7">
        <f t="shared" si="4"/>
        <v>10</v>
      </c>
      <c r="R59" s="4">
        <f t="shared" si="5"/>
        <v>10</v>
      </c>
      <c r="S59" s="4">
        <f t="shared" si="6"/>
        <v>9</v>
      </c>
      <c r="T59" s="10">
        <f>SUM(Table134[[#This Row],[T Music]:[T Perf]])</f>
        <v>29</v>
      </c>
      <c r="U59" s="7">
        <f t="shared" si="7"/>
        <v>148</v>
      </c>
      <c r="V59" s="9">
        <f>RANK(Table134[[#This Row],[T Rank]],Table134[T Rank],1)</f>
        <v>53</v>
      </c>
      <c r="W59" s="9">
        <f>IF(COUNTIF(Table134[Auto Rank],Table134[[#This Row],[Auto Rank]])&gt;1,RANK(Table134[[#This Row],[T Score]],Table134[T Score],0)/100,0)</f>
        <v>0</v>
      </c>
      <c r="X59" s="10">
        <f>Table134[[#This Row],[Auto Rank]]+Table134[[#This Row],[Tie break?]]</f>
        <v>53</v>
      </c>
    </row>
    <row r="60" spans="1:28" x14ac:dyDescent="0.25">
      <c r="A60" s="43" t="s">
        <v>32</v>
      </c>
      <c r="B60" s="30">
        <v>7</v>
      </c>
      <c r="C60" s="25">
        <v>6</v>
      </c>
      <c r="D60" s="25">
        <v>5</v>
      </c>
      <c r="E60" s="4">
        <f>SUM(Table134[[#This Row],[Music J1]:[Perf J1]])</f>
        <v>18</v>
      </c>
      <c r="F60" s="8">
        <f>RANK(Table134[[#This Row],[SCR J1]],Table134[SCR J1])</f>
        <v>30</v>
      </c>
      <c r="G60" s="30">
        <v>3</v>
      </c>
      <c r="H60" s="25">
        <v>3</v>
      </c>
      <c r="I60" s="25">
        <v>3</v>
      </c>
      <c r="J60" s="9">
        <f>SUM(Table134[[#This Row],[Music J2]:[Perf J2]])</f>
        <v>9</v>
      </c>
      <c r="K60" s="8">
        <f>RANK(Table134[[#This Row],[SCR J2]],Table134[SCR J2],)</f>
        <v>55</v>
      </c>
      <c r="L60" s="30">
        <v>3</v>
      </c>
      <c r="M60" s="25">
        <v>1</v>
      </c>
      <c r="N60" s="25">
        <v>3</v>
      </c>
      <c r="O60" s="9">
        <f>SUM(Table134[[#This Row],[Music J3]:[Perf J3]])</f>
        <v>7</v>
      </c>
      <c r="P60" s="8">
        <f>RANK(Table134[[#This Row],[SCR J3]],Table134[SCR J3])</f>
        <v>66</v>
      </c>
      <c r="Q60" s="7">
        <f t="shared" si="4"/>
        <v>13</v>
      </c>
      <c r="R60" s="4">
        <f t="shared" si="5"/>
        <v>10</v>
      </c>
      <c r="S60" s="4">
        <f t="shared" si="6"/>
        <v>11</v>
      </c>
      <c r="T60" s="10">
        <f>SUM(Table134[[#This Row],[T Music]:[T Perf]])</f>
        <v>34</v>
      </c>
      <c r="U60" s="7">
        <f t="shared" si="7"/>
        <v>151</v>
      </c>
      <c r="V60" s="9">
        <f>RANK(Table134[[#This Row],[T Rank]],Table134[T Rank],1)</f>
        <v>54</v>
      </c>
      <c r="W60" s="9">
        <f>IF(COUNTIF(Table134[Auto Rank],Table134[[#This Row],[Auto Rank]])&gt;1,RANK(Table134[[#This Row],[T Score]],Table134[T Score],0)/100,0)</f>
        <v>0</v>
      </c>
      <c r="X60" s="10">
        <f>Table134[[#This Row],[Auto Rank]]+Table134[[#This Row],[Tie break?]]</f>
        <v>54</v>
      </c>
    </row>
    <row r="61" spans="1:28" x14ac:dyDescent="0.25">
      <c r="A61" s="43" t="s">
        <v>82</v>
      </c>
      <c r="B61" s="30">
        <v>2</v>
      </c>
      <c r="C61" s="25">
        <v>2</v>
      </c>
      <c r="D61" s="25">
        <v>2</v>
      </c>
      <c r="E61" s="3">
        <f>SUM(Table134[[#This Row],[Music J1]:[Perf J1]])</f>
        <v>6</v>
      </c>
      <c r="F61" s="6">
        <f>RANK(Table134[[#This Row],[SCR J1]],Table134[SCR J1])</f>
        <v>58</v>
      </c>
      <c r="G61" s="30">
        <v>3</v>
      </c>
      <c r="H61" s="25">
        <v>3</v>
      </c>
      <c r="I61" s="25">
        <v>3</v>
      </c>
      <c r="J61" s="3">
        <f>SUM(Table134[[#This Row],[Music J2]:[Perf J2]])</f>
        <v>9</v>
      </c>
      <c r="K61" s="6">
        <f>RANK(Table134[[#This Row],[SCR J2]],Table134[SCR J2],)</f>
        <v>55</v>
      </c>
      <c r="L61" s="30">
        <v>3</v>
      </c>
      <c r="M61" s="25">
        <v>5</v>
      </c>
      <c r="N61" s="25">
        <v>5</v>
      </c>
      <c r="O61" s="3">
        <f>SUM(Table134[[#This Row],[Music J3]:[Perf J3]])</f>
        <v>13</v>
      </c>
      <c r="P61" s="6">
        <f>RANK(Table134[[#This Row],[SCR J3]],Table134[SCR J3])</f>
        <v>40</v>
      </c>
      <c r="Q61" s="5">
        <f t="shared" si="4"/>
        <v>8</v>
      </c>
      <c r="R61" s="3">
        <f t="shared" si="5"/>
        <v>10</v>
      </c>
      <c r="S61" s="3">
        <f t="shared" si="6"/>
        <v>10</v>
      </c>
      <c r="T61" s="6">
        <f>SUM(Table134[[#This Row],[T Music]:[T Perf]])</f>
        <v>28</v>
      </c>
      <c r="U61" s="5">
        <f t="shared" si="7"/>
        <v>153</v>
      </c>
      <c r="V61" s="4">
        <f>RANK(Table134[[#This Row],[T Rank]],Table134[T Rank],1)</f>
        <v>55</v>
      </c>
      <c r="W61" s="4">
        <f>IF(COUNTIF(Table134[Auto Rank],Table134[[#This Row],[Auto Rank]])&gt;1,RANK(Table134[[#This Row],[T Score]],Table134[T Score],0)/100,0)</f>
        <v>0</v>
      </c>
      <c r="X61" s="8">
        <f>Table134[[#This Row],[Auto Rank]]+Table134[[#This Row],[Tie break?]]</f>
        <v>55</v>
      </c>
    </row>
    <row r="62" spans="1:28" x14ac:dyDescent="0.25">
      <c r="A62" s="43" t="s">
        <v>43</v>
      </c>
      <c r="B62" s="30">
        <v>2</v>
      </c>
      <c r="C62" s="25">
        <v>2</v>
      </c>
      <c r="D62" s="25">
        <v>2</v>
      </c>
      <c r="E62" s="4">
        <f>SUM(Table134[[#This Row],[Music J1]:[Perf J1]])</f>
        <v>6</v>
      </c>
      <c r="F62" s="8">
        <f>RANK(Table134[[#This Row],[SCR J1]],Table134[SCR J1])</f>
        <v>58</v>
      </c>
      <c r="G62" s="30">
        <v>3</v>
      </c>
      <c r="H62" s="25">
        <v>3</v>
      </c>
      <c r="I62" s="25">
        <v>4</v>
      </c>
      <c r="J62" s="9">
        <f>SUM(Table134[[#This Row],[Music J2]:[Perf J2]])</f>
        <v>10</v>
      </c>
      <c r="K62" s="8">
        <f>RANK(Table134[[#This Row],[SCR J2]],Table134[SCR J2],)</f>
        <v>46</v>
      </c>
      <c r="L62" s="30">
        <v>4</v>
      </c>
      <c r="M62" s="25">
        <v>3</v>
      </c>
      <c r="N62" s="25">
        <v>4</v>
      </c>
      <c r="O62" s="9">
        <f>SUM(Table134[[#This Row],[Music J3]:[Perf J3]])</f>
        <v>11</v>
      </c>
      <c r="P62" s="8">
        <f>RANK(Table134[[#This Row],[SCR J3]],Table134[SCR J3])</f>
        <v>50</v>
      </c>
      <c r="Q62" s="7">
        <f t="shared" si="4"/>
        <v>9</v>
      </c>
      <c r="R62" s="4">
        <f t="shared" si="5"/>
        <v>8</v>
      </c>
      <c r="S62" s="4">
        <f t="shared" si="6"/>
        <v>10</v>
      </c>
      <c r="T62" s="10">
        <f>SUM(Table134[[#This Row],[T Music]:[T Perf]])</f>
        <v>27</v>
      </c>
      <c r="U62" s="7">
        <f t="shared" si="7"/>
        <v>154</v>
      </c>
      <c r="V62" s="9">
        <f>RANK(Table134[[#This Row],[T Rank]],Table134[T Rank],1)</f>
        <v>56</v>
      </c>
      <c r="W62" s="9">
        <f>IF(COUNTIF(Table134[Auto Rank],Table134[[#This Row],[Auto Rank]])&gt;1,RANK(Table134[[#This Row],[T Score]],Table134[T Score],0)/100,0)</f>
        <v>0.56999999999999995</v>
      </c>
      <c r="X62" s="10">
        <f>Table134[[#This Row],[Auto Rank]]+Table134[[#This Row],[Tie break?]]</f>
        <v>56.57</v>
      </c>
    </row>
    <row r="63" spans="1:28" x14ac:dyDescent="0.25">
      <c r="A63" s="43" t="s">
        <v>44</v>
      </c>
      <c r="B63" s="30">
        <v>2</v>
      </c>
      <c r="C63" s="25">
        <v>2</v>
      </c>
      <c r="D63" s="25">
        <v>2</v>
      </c>
      <c r="E63" s="4">
        <f>SUM(Table134[[#This Row],[Music J1]:[Perf J1]])</f>
        <v>6</v>
      </c>
      <c r="F63" s="8">
        <f>RANK(Table134[[#This Row],[SCR J1]],Table134[SCR J1])</f>
        <v>58</v>
      </c>
      <c r="G63" s="30">
        <v>3</v>
      </c>
      <c r="H63" s="25">
        <v>4</v>
      </c>
      <c r="I63" s="25">
        <v>3</v>
      </c>
      <c r="J63" s="9">
        <f>SUM(Table134[[#This Row],[Music J2]:[Perf J2]])</f>
        <v>10</v>
      </c>
      <c r="K63" s="8">
        <f>RANK(Table134[[#This Row],[SCR J2]],Table134[SCR J2],)</f>
        <v>46</v>
      </c>
      <c r="L63" s="30">
        <v>4</v>
      </c>
      <c r="M63" s="25">
        <v>4</v>
      </c>
      <c r="N63" s="25">
        <v>3</v>
      </c>
      <c r="O63" s="9">
        <f>SUM(Table134[[#This Row],[Music J3]:[Perf J3]])</f>
        <v>11</v>
      </c>
      <c r="P63" s="8">
        <f>RANK(Table134[[#This Row],[SCR J3]],Table134[SCR J3])</f>
        <v>50</v>
      </c>
      <c r="Q63" s="7">
        <f t="shared" si="4"/>
        <v>9</v>
      </c>
      <c r="R63" s="4">
        <f t="shared" si="5"/>
        <v>10</v>
      </c>
      <c r="S63" s="4">
        <f t="shared" si="6"/>
        <v>8</v>
      </c>
      <c r="T63" s="10">
        <f>SUM(Table134[[#This Row],[T Music]:[T Perf]])</f>
        <v>27</v>
      </c>
      <c r="U63" s="7">
        <f t="shared" si="7"/>
        <v>154</v>
      </c>
      <c r="V63" s="9">
        <f>RANK(Table134[[#This Row],[T Rank]],Table134[T Rank],1)</f>
        <v>56</v>
      </c>
      <c r="W63" s="9">
        <f>IF(COUNTIF(Table134[Auto Rank],Table134[[#This Row],[Auto Rank]])&gt;1,RANK(Table134[[#This Row],[T Score]],Table134[T Score],0)/100,0)</f>
        <v>0.56999999999999995</v>
      </c>
      <c r="X63" s="10">
        <f>Table134[[#This Row],[Auto Rank]]+Table134[[#This Row],[Tie break?]]</f>
        <v>56.57</v>
      </c>
    </row>
    <row r="64" spans="1:28" x14ac:dyDescent="0.25">
      <c r="A64" s="43" t="s">
        <v>35</v>
      </c>
      <c r="B64" s="30">
        <v>4</v>
      </c>
      <c r="C64" s="25">
        <v>4</v>
      </c>
      <c r="D64" s="25">
        <v>2</v>
      </c>
      <c r="E64" s="4">
        <f>SUM(Table134[[#This Row],[Music J1]:[Perf J1]])</f>
        <v>10</v>
      </c>
      <c r="F64" s="8">
        <f>RANK(Table134[[#This Row],[SCR J1]],Table134[SCR J1])</f>
        <v>45</v>
      </c>
      <c r="G64" s="30">
        <v>3</v>
      </c>
      <c r="H64" s="25">
        <v>3</v>
      </c>
      <c r="I64" s="25">
        <v>4</v>
      </c>
      <c r="J64" s="9">
        <f>SUM(Table134[[#This Row],[Music J2]:[Perf J2]])</f>
        <v>10</v>
      </c>
      <c r="K64" s="8">
        <f>RANK(Table134[[#This Row],[SCR J2]],Table134[SCR J2],)</f>
        <v>46</v>
      </c>
      <c r="L64" s="30">
        <v>2</v>
      </c>
      <c r="M64" s="25">
        <v>2</v>
      </c>
      <c r="N64" s="25">
        <v>4</v>
      </c>
      <c r="O64" s="9">
        <f>SUM(Table134[[#This Row],[Music J3]:[Perf J3]])</f>
        <v>8</v>
      </c>
      <c r="P64" s="8">
        <f>RANK(Table134[[#This Row],[SCR J3]],Table134[SCR J3])</f>
        <v>64</v>
      </c>
      <c r="Q64" s="7">
        <f t="shared" si="4"/>
        <v>9</v>
      </c>
      <c r="R64" s="4">
        <f t="shared" si="5"/>
        <v>9</v>
      </c>
      <c r="S64" s="4">
        <f t="shared" si="6"/>
        <v>10</v>
      </c>
      <c r="T64" s="10">
        <f>SUM(Table134[[#This Row],[T Music]:[T Perf]])</f>
        <v>28</v>
      </c>
      <c r="U64" s="7">
        <f t="shared" si="7"/>
        <v>155</v>
      </c>
      <c r="V64" s="9">
        <f>RANK(Table134[[#This Row],[T Rank]],Table134[T Rank],1)</f>
        <v>58</v>
      </c>
      <c r="W64" s="9">
        <f>IF(COUNTIF(Table134[Auto Rank],Table134[[#This Row],[Auto Rank]])&gt;1,RANK(Table134[[#This Row],[T Score]],Table134[T Score],0)/100,0)</f>
        <v>0</v>
      </c>
      <c r="X64" s="10">
        <f>Table134[[#This Row],[Auto Rank]]+Table134[[#This Row],[Tie break?]]</f>
        <v>58</v>
      </c>
    </row>
    <row r="65" spans="1:24" x14ac:dyDescent="0.25">
      <c r="A65" s="43" t="s">
        <v>33</v>
      </c>
      <c r="B65" s="30">
        <v>2</v>
      </c>
      <c r="C65" s="25">
        <v>2</v>
      </c>
      <c r="D65" s="25">
        <v>1</v>
      </c>
      <c r="E65" s="4">
        <f>SUM(Table134[[#This Row],[Music J1]:[Perf J1]])</f>
        <v>5</v>
      </c>
      <c r="F65" s="8">
        <f>RANK(Table134[[#This Row],[SCR J1]],Table134[SCR J1])</f>
        <v>65</v>
      </c>
      <c r="G65" s="30">
        <v>4</v>
      </c>
      <c r="H65" s="25">
        <v>4</v>
      </c>
      <c r="I65" s="25">
        <v>2</v>
      </c>
      <c r="J65" s="9">
        <f>SUM(Table134[[#This Row],[Music J2]:[Perf J2]])</f>
        <v>10</v>
      </c>
      <c r="K65" s="8">
        <f>RANK(Table134[[#This Row],[SCR J2]],Table134[SCR J2],)</f>
        <v>46</v>
      </c>
      <c r="L65" s="30">
        <v>5</v>
      </c>
      <c r="M65" s="25">
        <v>2</v>
      </c>
      <c r="N65" s="25">
        <v>5</v>
      </c>
      <c r="O65" s="9">
        <f>SUM(Table134[[#This Row],[Music J3]:[Perf J3]])</f>
        <v>12</v>
      </c>
      <c r="P65" s="8">
        <f>RANK(Table134[[#This Row],[SCR J3]],Table134[SCR J3])</f>
        <v>45</v>
      </c>
      <c r="Q65" s="7">
        <f t="shared" si="4"/>
        <v>11</v>
      </c>
      <c r="R65" s="4">
        <f t="shared" si="5"/>
        <v>8</v>
      </c>
      <c r="S65" s="4">
        <f t="shared" si="6"/>
        <v>8</v>
      </c>
      <c r="T65" s="10">
        <f>SUM(Table134[[#This Row],[T Music]:[T Perf]])</f>
        <v>27</v>
      </c>
      <c r="U65" s="7">
        <f t="shared" si="7"/>
        <v>156</v>
      </c>
      <c r="V65" s="9">
        <f>RANK(Table134[[#This Row],[T Rank]],Table134[T Rank],1)</f>
        <v>59</v>
      </c>
      <c r="W65" s="9">
        <f>IF(COUNTIF(Table134[Auto Rank],Table134[[#This Row],[Auto Rank]])&gt;1,RANK(Table134[[#This Row],[T Score]],Table134[T Score],0)/100,0)</f>
        <v>0</v>
      </c>
      <c r="X65" s="10">
        <f>Table134[[#This Row],[Auto Rank]]+Table134[[#This Row],[Tie break?]]</f>
        <v>59</v>
      </c>
    </row>
    <row r="66" spans="1:24" x14ac:dyDescent="0.25">
      <c r="A66" s="43" t="s">
        <v>98</v>
      </c>
      <c r="B66" s="30">
        <v>3</v>
      </c>
      <c r="C66" s="25">
        <v>2</v>
      </c>
      <c r="D66" s="25">
        <v>2</v>
      </c>
      <c r="E66" s="4">
        <f>SUM(Table134[[#This Row],[Music J1]:[Perf J1]])</f>
        <v>7</v>
      </c>
      <c r="F66" s="8">
        <f>RANK(Table134[[#This Row],[SCR J1]],Table134[SCR J1])</f>
        <v>53</v>
      </c>
      <c r="G66" s="30">
        <v>3</v>
      </c>
      <c r="H66" s="25">
        <v>3</v>
      </c>
      <c r="I66" s="25">
        <v>3</v>
      </c>
      <c r="J66" s="9">
        <f>SUM(Table134[[#This Row],[Music J2]:[Perf J2]])</f>
        <v>9</v>
      </c>
      <c r="K66" s="8">
        <f>RANK(Table134[[#This Row],[SCR J2]],Table134[SCR J2],)</f>
        <v>55</v>
      </c>
      <c r="L66" s="30">
        <v>3</v>
      </c>
      <c r="M66" s="25">
        <v>2</v>
      </c>
      <c r="N66" s="25">
        <v>4</v>
      </c>
      <c r="O66" s="9">
        <f>SUM(Table134[[#This Row],[Music J3]:[Perf J3]])</f>
        <v>9</v>
      </c>
      <c r="P66" s="8">
        <f>RANK(Table134[[#This Row],[SCR J3]],Table134[SCR J3])</f>
        <v>59</v>
      </c>
      <c r="Q66" s="7">
        <f t="shared" si="4"/>
        <v>9</v>
      </c>
      <c r="R66" s="4">
        <f t="shared" si="5"/>
        <v>7</v>
      </c>
      <c r="S66" s="4">
        <f t="shared" si="6"/>
        <v>9</v>
      </c>
      <c r="T66" s="10">
        <f>SUM(Table134[[#This Row],[T Music]:[T Perf]])</f>
        <v>25</v>
      </c>
      <c r="U66" s="7">
        <f t="shared" si="7"/>
        <v>167</v>
      </c>
      <c r="V66" s="9">
        <f>RANK(Table134[[#This Row],[T Rank]],Table134[T Rank],1)</f>
        <v>60</v>
      </c>
      <c r="W66" s="9">
        <f>IF(COUNTIF(Table134[Auto Rank],Table134[[#This Row],[Auto Rank]])&gt;1,RANK(Table134[[#This Row],[T Score]],Table134[T Score],0)/100,0)</f>
        <v>0</v>
      </c>
      <c r="X66" s="10">
        <f>Table134[[#This Row],[Auto Rank]]+Table134[[#This Row],[Tie break?]]</f>
        <v>60</v>
      </c>
    </row>
    <row r="67" spans="1:24" x14ac:dyDescent="0.25">
      <c r="A67" s="43" t="s">
        <v>115</v>
      </c>
      <c r="B67" s="30">
        <v>3</v>
      </c>
      <c r="C67" s="25">
        <v>3</v>
      </c>
      <c r="D67" s="25">
        <v>1</v>
      </c>
      <c r="E67" s="4">
        <f>SUM(Table134[[#This Row],[Music J1]:[Perf J1]])</f>
        <v>7</v>
      </c>
      <c r="F67" s="8">
        <f>RANK(Table134[[#This Row],[SCR J1]],Table134[SCR J1])</f>
        <v>53</v>
      </c>
      <c r="G67" s="30">
        <v>3</v>
      </c>
      <c r="H67" s="25">
        <v>3</v>
      </c>
      <c r="I67" s="25">
        <v>3</v>
      </c>
      <c r="J67" s="9">
        <f>SUM(Table134[[#This Row],[Music J2]:[Perf J2]])</f>
        <v>9</v>
      </c>
      <c r="K67" s="8">
        <f>RANK(Table134[[#This Row],[SCR J2]],Table134[SCR J2],)</f>
        <v>55</v>
      </c>
      <c r="L67" s="30">
        <v>3</v>
      </c>
      <c r="M67" s="25">
        <v>2</v>
      </c>
      <c r="N67" s="25">
        <v>3</v>
      </c>
      <c r="O67" s="9">
        <f>SUM(Table134[[#This Row],[Music J3]:[Perf J3]])</f>
        <v>8</v>
      </c>
      <c r="P67" s="8">
        <f>RANK(Table134[[#This Row],[SCR J3]],Table134[SCR J3])</f>
        <v>64</v>
      </c>
      <c r="Q67" s="7">
        <f t="shared" si="4"/>
        <v>9</v>
      </c>
      <c r="R67" s="4">
        <f t="shared" si="5"/>
        <v>8</v>
      </c>
      <c r="S67" s="4">
        <f t="shared" si="6"/>
        <v>7</v>
      </c>
      <c r="T67" s="10">
        <f>SUM(Table134[[#This Row],[T Music]:[T Perf]])</f>
        <v>24</v>
      </c>
      <c r="U67" s="7">
        <f t="shared" si="7"/>
        <v>172</v>
      </c>
      <c r="V67" s="9">
        <f>RANK(Table134[[#This Row],[T Rank]],Table134[T Rank],1)</f>
        <v>61</v>
      </c>
      <c r="W67" s="9">
        <f>IF(COUNTIF(Table134[Auto Rank],Table134[[#This Row],[Auto Rank]])&gt;1,RANK(Table134[[#This Row],[T Score]],Table134[T Score],0)/100,0)</f>
        <v>0</v>
      </c>
      <c r="X67" s="10">
        <f>Table134[[#This Row],[Auto Rank]]+Table134[[#This Row],[Tie break?]]</f>
        <v>61</v>
      </c>
    </row>
    <row r="68" spans="1:24" x14ac:dyDescent="0.25">
      <c r="A68" s="43" t="s">
        <v>121</v>
      </c>
      <c r="B68" s="30">
        <v>3</v>
      </c>
      <c r="C68" s="25">
        <v>2</v>
      </c>
      <c r="D68" s="25">
        <v>2</v>
      </c>
      <c r="E68" s="4">
        <f>SUM(Table134[[#This Row],[Music J1]:[Perf J1]])</f>
        <v>7</v>
      </c>
      <c r="F68" s="8">
        <f>RANK(Table134[[#This Row],[SCR J1]],Table134[SCR J1])</f>
        <v>53</v>
      </c>
      <c r="G68" s="30">
        <v>2</v>
      </c>
      <c r="H68" s="25">
        <v>2</v>
      </c>
      <c r="I68" s="25">
        <v>3</v>
      </c>
      <c r="J68" s="9">
        <f>SUM(Table134[[#This Row],[Music J2]:[Perf J2]])</f>
        <v>7</v>
      </c>
      <c r="K68" s="8">
        <f>RANK(Table134[[#This Row],[SCR J2]],Table134[SCR J2],)</f>
        <v>63</v>
      </c>
      <c r="L68" s="30">
        <v>2</v>
      </c>
      <c r="M68" s="25">
        <v>2</v>
      </c>
      <c r="N68" s="25">
        <v>5</v>
      </c>
      <c r="O68" s="9">
        <f>SUM(Table134[[#This Row],[Music J3]:[Perf J3]])</f>
        <v>9</v>
      </c>
      <c r="P68" s="8">
        <f>RANK(Table134[[#This Row],[SCR J3]],Table134[SCR J3])</f>
        <v>59</v>
      </c>
      <c r="Q68" s="7">
        <f t="shared" si="4"/>
        <v>7</v>
      </c>
      <c r="R68" s="4">
        <f t="shared" si="5"/>
        <v>6</v>
      </c>
      <c r="S68" s="4">
        <f t="shared" si="6"/>
        <v>10</v>
      </c>
      <c r="T68" s="10">
        <f>SUM(Table134[[#This Row],[T Music]:[T Perf]])</f>
        <v>23</v>
      </c>
      <c r="U68" s="7">
        <f t="shared" si="7"/>
        <v>175</v>
      </c>
      <c r="V68" s="9">
        <f>RANK(Table134[[#This Row],[T Rank]],Table134[T Rank],1)</f>
        <v>62</v>
      </c>
      <c r="W68" s="9">
        <f>IF(COUNTIF(Table134[Auto Rank],Table134[[#This Row],[Auto Rank]])&gt;1,RANK(Table134[[#This Row],[T Score]],Table134[T Score],0)/100,0)</f>
        <v>0</v>
      </c>
      <c r="X68" s="10">
        <f>Table134[[#This Row],[Auto Rank]]+Table134[[#This Row],[Tie break?]]</f>
        <v>62</v>
      </c>
    </row>
    <row r="69" spans="1:24" x14ac:dyDescent="0.25">
      <c r="A69" s="43" t="s">
        <v>97</v>
      </c>
      <c r="B69" s="30">
        <v>2</v>
      </c>
      <c r="C69" s="25">
        <v>2</v>
      </c>
      <c r="D69" s="25">
        <v>2</v>
      </c>
      <c r="E69" s="4">
        <f>SUM(Table134[[#This Row],[Music J1]:[Perf J1]])</f>
        <v>6</v>
      </c>
      <c r="F69" s="8">
        <f>RANK(Table134[[#This Row],[SCR J1]],Table134[SCR J1])</f>
        <v>58</v>
      </c>
      <c r="G69" s="30">
        <v>2</v>
      </c>
      <c r="H69" s="25">
        <v>2</v>
      </c>
      <c r="I69" s="25">
        <v>3</v>
      </c>
      <c r="J69" s="9">
        <f>SUM(Table134[[#This Row],[Music J2]:[Perf J2]])</f>
        <v>7</v>
      </c>
      <c r="K69" s="8">
        <f>RANK(Table134[[#This Row],[SCR J2]],Table134[SCR J2],)</f>
        <v>63</v>
      </c>
      <c r="L69" s="30">
        <v>3</v>
      </c>
      <c r="M69" s="25">
        <v>2</v>
      </c>
      <c r="N69" s="25">
        <v>4</v>
      </c>
      <c r="O69" s="9">
        <f>SUM(Table134[[#This Row],[Music J3]:[Perf J3]])</f>
        <v>9</v>
      </c>
      <c r="P69" s="8">
        <f>RANK(Table134[[#This Row],[SCR J3]],Table134[SCR J3])</f>
        <v>59</v>
      </c>
      <c r="Q69" s="7">
        <f t="shared" si="4"/>
        <v>7</v>
      </c>
      <c r="R69" s="4">
        <f t="shared" si="5"/>
        <v>6</v>
      </c>
      <c r="S69" s="4">
        <f t="shared" si="6"/>
        <v>9</v>
      </c>
      <c r="T69" s="10">
        <f>SUM(Table134[[#This Row],[T Music]:[T Perf]])</f>
        <v>22</v>
      </c>
      <c r="U69" s="7">
        <f t="shared" si="7"/>
        <v>180</v>
      </c>
      <c r="V69" s="9">
        <f>RANK(Table134[[#This Row],[T Rank]],Table134[T Rank],1)</f>
        <v>63</v>
      </c>
      <c r="W69" s="9">
        <f>IF(COUNTIF(Table134[Auto Rank],Table134[[#This Row],[Auto Rank]])&gt;1,RANK(Table134[[#This Row],[T Score]],Table134[T Score],0)/100,0)</f>
        <v>0</v>
      </c>
      <c r="X69" s="10">
        <f>Table134[[#This Row],[Auto Rank]]+Table134[[#This Row],[Tie break?]]</f>
        <v>63</v>
      </c>
    </row>
    <row r="70" spans="1:24" x14ac:dyDescent="0.25">
      <c r="A70" s="43" t="s">
        <v>96</v>
      </c>
      <c r="B70" s="30">
        <v>2</v>
      </c>
      <c r="C70" s="25">
        <v>2</v>
      </c>
      <c r="D70" s="25">
        <v>2</v>
      </c>
      <c r="E70" s="4">
        <f>SUM(Table134[[#This Row],[Music J1]:[Perf J1]])</f>
        <v>6</v>
      </c>
      <c r="F70" s="8">
        <f>RANK(Table134[[#This Row],[SCR J1]],Table134[SCR J1])</f>
        <v>58</v>
      </c>
      <c r="G70" s="30">
        <v>2</v>
      </c>
      <c r="H70" s="25">
        <v>2</v>
      </c>
      <c r="I70" s="25">
        <v>2</v>
      </c>
      <c r="J70" s="9">
        <f>SUM(Table134[[#This Row],[Music J2]:[Perf J2]])</f>
        <v>6</v>
      </c>
      <c r="K70" s="8">
        <f>RANK(Table134[[#This Row],[SCR J2]],Table134[SCR J2],)</f>
        <v>68</v>
      </c>
      <c r="L70" s="30">
        <v>3</v>
      </c>
      <c r="M70" s="25">
        <v>3</v>
      </c>
      <c r="N70" s="25">
        <v>4</v>
      </c>
      <c r="O70" s="9">
        <f>SUM(Table134[[#This Row],[Music J3]:[Perf J3]])</f>
        <v>10</v>
      </c>
      <c r="P70" s="8">
        <f>RANK(Table134[[#This Row],[SCR J3]],Table134[SCR J3])</f>
        <v>55</v>
      </c>
      <c r="Q70" s="7">
        <f t="shared" si="4"/>
        <v>7</v>
      </c>
      <c r="R70" s="4">
        <f t="shared" si="5"/>
        <v>7</v>
      </c>
      <c r="S70" s="4">
        <f t="shared" si="6"/>
        <v>8</v>
      </c>
      <c r="T70" s="10">
        <f>SUM(Table134[[#This Row],[T Music]:[T Perf]])</f>
        <v>22</v>
      </c>
      <c r="U70" s="7">
        <f t="shared" si="7"/>
        <v>181</v>
      </c>
      <c r="V70" s="9">
        <f>RANK(Table134[[#This Row],[T Rank]],Table134[T Rank],1)</f>
        <v>64</v>
      </c>
      <c r="W70" s="9">
        <f>IF(COUNTIF(Table134[Auto Rank],Table134[[#This Row],[Auto Rank]])&gt;1,RANK(Table134[[#This Row],[T Score]],Table134[T Score],0)/100,0)</f>
        <v>0.63</v>
      </c>
      <c r="X70" s="10">
        <f>Table134[[#This Row],[Auto Rank]]+Table134[[#This Row],[Tie break?]]</f>
        <v>64.63</v>
      </c>
    </row>
    <row r="71" spans="1:24" x14ac:dyDescent="0.25">
      <c r="A71" s="43" t="s">
        <v>104</v>
      </c>
      <c r="B71" s="30">
        <v>2</v>
      </c>
      <c r="C71" s="25">
        <v>3</v>
      </c>
      <c r="D71" s="25">
        <v>2</v>
      </c>
      <c r="E71" s="4">
        <f>SUM(Table134[[#This Row],[Music J1]:[Perf J1]])</f>
        <v>7</v>
      </c>
      <c r="F71" s="8">
        <f>RANK(Table134[[#This Row],[SCR J1]],Table134[SCR J1])</f>
        <v>53</v>
      </c>
      <c r="G71" s="30">
        <v>2</v>
      </c>
      <c r="H71" s="25">
        <v>3</v>
      </c>
      <c r="I71" s="25">
        <v>3</v>
      </c>
      <c r="J71" s="9">
        <f>SUM(Table134[[#This Row],[Music J2]:[Perf J2]])</f>
        <v>8</v>
      </c>
      <c r="K71" s="8">
        <f>RANK(Table134[[#This Row],[SCR J2]],Table134[SCR J2],)</f>
        <v>62</v>
      </c>
      <c r="L71" s="30">
        <v>2</v>
      </c>
      <c r="M71" s="25">
        <v>2</v>
      </c>
      <c r="N71" s="25">
        <v>3</v>
      </c>
      <c r="O71" s="9">
        <f>SUM(Table134[[#This Row],[Music J3]:[Perf J3]])</f>
        <v>7</v>
      </c>
      <c r="P71" s="8">
        <f>RANK(Table134[[#This Row],[SCR J3]],Table134[SCR J3])</f>
        <v>66</v>
      </c>
      <c r="Q71" s="7">
        <f t="shared" si="4"/>
        <v>6</v>
      </c>
      <c r="R71" s="4">
        <f t="shared" si="5"/>
        <v>8</v>
      </c>
      <c r="S71" s="4">
        <f t="shared" si="6"/>
        <v>8</v>
      </c>
      <c r="T71" s="10">
        <f>SUM(Table134[[#This Row],[T Music]:[T Perf]])</f>
        <v>22</v>
      </c>
      <c r="U71" s="7">
        <f t="shared" si="7"/>
        <v>181</v>
      </c>
      <c r="V71" s="9">
        <f>RANK(Table134[[#This Row],[T Rank]],Table134[T Rank],1)</f>
        <v>64</v>
      </c>
      <c r="W71" s="9">
        <f>IF(COUNTIF(Table134[Auto Rank],Table134[[#This Row],[Auto Rank]])&gt;1,RANK(Table134[[#This Row],[T Score]],Table134[T Score],0)/100,0)</f>
        <v>0.63</v>
      </c>
      <c r="X71" s="10">
        <f>Table134[[#This Row],[Auto Rank]]+Table134[[#This Row],[Tie break?]]</f>
        <v>64.63</v>
      </c>
    </row>
    <row r="72" spans="1:24" x14ac:dyDescent="0.25">
      <c r="A72" s="43" t="s">
        <v>83</v>
      </c>
      <c r="B72" s="30">
        <v>2</v>
      </c>
      <c r="C72" s="25">
        <v>1</v>
      </c>
      <c r="D72" s="25">
        <v>2</v>
      </c>
      <c r="E72" s="3">
        <f>SUM(Table134[[#This Row],[Music J1]:[Perf J1]])</f>
        <v>5</v>
      </c>
      <c r="F72" s="6">
        <f>RANK(Table134[[#This Row],[SCR J1]],Table134[SCR J1])</f>
        <v>65</v>
      </c>
      <c r="G72" s="30">
        <v>2</v>
      </c>
      <c r="H72" s="25">
        <v>2</v>
      </c>
      <c r="I72" s="25">
        <v>3</v>
      </c>
      <c r="J72" s="3">
        <f>SUM(Table134[[#This Row],[Music J2]:[Perf J2]])</f>
        <v>7</v>
      </c>
      <c r="K72" s="6">
        <f>RANK(Table134[[#This Row],[SCR J2]],Table134[SCR J2],)</f>
        <v>63</v>
      </c>
      <c r="L72" s="30">
        <v>6</v>
      </c>
      <c r="M72" s="25">
        <v>2</v>
      </c>
      <c r="N72" s="25">
        <v>2</v>
      </c>
      <c r="O72" s="3">
        <f>SUM(Table134[[#This Row],[Music J3]:[Perf J3]])</f>
        <v>10</v>
      </c>
      <c r="P72" s="6">
        <f>RANK(Table134[[#This Row],[SCR J3]],Table134[SCR J3])</f>
        <v>55</v>
      </c>
      <c r="Q72" s="5">
        <f t="shared" si="4"/>
        <v>10</v>
      </c>
      <c r="R72" s="3">
        <f t="shared" si="5"/>
        <v>5</v>
      </c>
      <c r="S72" s="3">
        <f t="shared" si="6"/>
        <v>7</v>
      </c>
      <c r="T72" s="6">
        <f>SUM(Table134[[#This Row],[T Music]:[T Perf]])</f>
        <v>22</v>
      </c>
      <c r="U72" s="5">
        <f t="shared" si="7"/>
        <v>183</v>
      </c>
      <c r="V72" s="4">
        <f>RANK(Table134[[#This Row],[T Rank]],Table134[T Rank],1)</f>
        <v>66</v>
      </c>
      <c r="W72" s="4">
        <f>IF(COUNTIF(Table134[Auto Rank],Table134[[#This Row],[Auto Rank]])&gt;1,RANK(Table134[[#This Row],[T Score]],Table134[T Score],0)/100,0)</f>
        <v>0</v>
      </c>
      <c r="X72" s="8">
        <f>Table134[[#This Row],[Auto Rank]]+Table134[[#This Row],[Tie break?]]</f>
        <v>66</v>
      </c>
    </row>
    <row r="73" spans="1:24" x14ac:dyDescent="0.25">
      <c r="A73" s="43" t="s">
        <v>105</v>
      </c>
      <c r="B73" s="30">
        <v>1</v>
      </c>
      <c r="C73" s="25">
        <v>1</v>
      </c>
      <c r="D73" s="25">
        <v>1</v>
      </c>
      <c r="E73" s="4">
        <f>SUM(Table134[[#This Row],[Music J1]:[Perf J1]])</f>
        <v>3</v>
      </c>
      <c r="F73" s="8">
        <f>RANK(Table134[[#This Row],[SCR J1]],Table134[SCR J1])</f>
        <v>68</v>
      </c>
      <c r="G73" s="30">
        <v>2</v>
      </c>
      <c r="H73" s="25">
        <v>2</v>
      </c>
      <c r="I73" s="25">
        <v>3</v>
      </c>
      <c r="J73" s="9">
        <f>SUM(Table134[[#This Row],[Music J2]:[Perf J2]])</f>
        <v>7</v>
      </c>
      <c r="K73" s="8">
        <f>RANK(Table134[[#This Row],[SCR J2]],Table134[SCR J2],)</f>
        <v>63</v>
      </c>
      <c r="L73" s="30">
        <v>3</v>
      </c>
      <c r="M73" s="25">
        <v>3</v>
      </c>
      <c r="N73" s="25">
        <v>4</v>
      </c>
      <c r="O73" s="9">
        <f>SUM(Table134[[#This Row],[Music J3]:[Perf J3]])</f>
        <v>10</v>
      </c>
      <c r="P73" s="8">
        <f>RANK(Table134[[#This Row],[SCR J3]],Table134[SCR J3])</f>
        <v>55</v>
      </c>
      <c r="Q73" s="7">
        <f t="shared" si="4"/>
        <v>6</v>
      </c>
      <c r="R73" s="4">
        <f t="shared" si="5"/>
        <v>6</v>
      </c>
      <c r="S73" s="4">
        <f t="shared" si="6"/>
        <v>8</v>
      </c>
      <c r="T73" s="10">
        <f>SUM(Table134[[#This Row],[T Music]:[T Perf]])</f>
        <v>20</v>
      </c>
      <c r="U73" s="7">
        <f t="shared" si="7"/>
        <v>186</v>
      </c>
      <c r="V73" s="9">
        <f>RANK(Table134[[#This Row],[T Rank]],Table134[T Rank],1)</f>
        <v>67</v>
      </c>
      <c r="W73" s="9">
        <f>IF(COUNTIF(Table134[Auto Rank],Table134[[#This Row],[Auto Rank]])&gt;1,RANK(Table134[[#This Row],[T Score]],Table134[T Score],0)/100,0)</f>
        <v>0</v>
      </c>
      <c r="X73" s="10">
        <f>Table134[[#This Row],[Auto Rank]]+Table134[[#This Row],[Tie break?]]</f>
        <v>67</v>
      </c>
    </row>
    <row r="74" spans="1:24" x14ac:dyDescent="0.25">
      <c r="A74" s="43" t="s">
        <v>106</v>
      </c>
      <c r="B74" s="30">
        <v>2</v>
      </c>
      <c r="C74" s="25">
        <v>1</v>
      </c>
      <c r="D74" s="25">
        <v>1</v>
      </c>
      <c r="E74" s="4">
        <f>SUM(Table134[[#This Row],[Music J1]:[Perf J1]])</f>
        <v>4</v>
      </c>
      <c r="F74" s="8">
        <f>RANK(Table134[[#This Row],[SCR J1]],Table134[SCR J1])</f>
        <v>67</v>
      </c>
      <c r="G74" s="30">
        <v>2</v>
      </c>
      <c r="H74" s="25">
        <v>2</v>
      </c>
      <c r="I74" s="25">
        <v>3</v>
      </c>
      <c r="J74" s="9">
        <f>SUM(Table134[[#This Row],[Music J2]:[Perf J2]])</f>
        <v>7</v>
      </c>
      <c r="K74" s="8">
        <f>RANK(Table134[[#This Row],[SCR J2]],Table134[SCR J2],)</f>
        <v>63</v>
      </c>
      <c r="L74" s="30">
        <v>2</v>
      </c>
      <c r="M74" s="25">
        <v>1</v>
      </c>
      <c r="N74" s="25">
        <v>4</v>
      </c>
      <c r="O74" s="9">
        <f>SUM(Table134[[#This Row],[Music J3]:[Perf J3]])</f>
        <v>7</v>
      </c>
      <c r="P74" s="8">
        <f>RANK(Table134[[#This Row],[SCR J3]],Table134[SCR J3])</f>
        <v>66</v>
      </c>
      <c r="Q74" s="7">
        <f t="shared" si="4"/>
        <v>6</v>
      </c>
      <c r="R74" s="4">
        <f t="shared" si="5"/>
        <v>4</v>
      </c>
      <c r="S74" s="4">
        <f t="shared" si="6"/>
        <v>8</v>
      </c>
      <c r="T74" s="10">
        <f>SUM(Table134[[#This Row],[T Music]:[T Perf]])</f>
        <v>18</v>
      </c>
      <c r="U74" s="7">
        <f t="shared" si="7"/>
        <v>196</v>
      </c>
      <c r="V74" s="9">
        <f>RANK(Table134[[#This Row],[T Rank]],Table134[T Rank],1)</f>
        <v>68</v>
      </c>
      <c r="W74" s="9">
        <f>IF(COUNTIF(Table134[Auto Rank],Table134[[#This Row],[Auto Rank]])&gt;1,RANK(Table134[[#This Row],[T Score]],Table134[T Score],0)/100,0)</f>
        <v>0</v>
      </c>
      <c r="X74" s="10">
        <f>Table134[[#This Row],[Auto Rank]]+Table134[[#This Row],[Tie break?]]</f>
        <v>68</v>
      </c>
    </row>
  </sheetData>
  <mergeCells count="8">
    <mergeCell ref="A2:I2"/>
    <mergeCell ref="Y35:AB35"/>
    <mergeCell ref="B5:F5"/>
    <mergeCell ref="G5:K5"/>
    <mergeCell ref="L5:P5"/>
    <mergeCell ref="Q5:T5"/>
    <mergeCell ref="U5:X5"/>
    <mergeCell ref="Y20:AB20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="90" zoomScaleNormal="90" workbookViewId="0">
      <selection activeCell="E50" sqref="E50"/>
    </sheetView>
  </sheetViews>
  <sheetFormatPr defaultRowHeight="15" x14ac:dyDescent="0.25"/>
  <cols>
    <col min="1" max="1" width="19.42578125" style="42" customWidth="1"/>
    <col min="2" max="23" width="9.42578125" style="42" customWidth="1"/>
    <col min="24" max="24" width="13.42578125" style="42" customWidth="1"/>
    <col min="25" max="25" width="9.42578125" style="42" customWidth="1"/>
    <col min="26" max="16384" width="9.140625" style="42"/>
  </cols>
  <sheetData>
    <row r="1" spans="1:28" ht="15.75" thickBot="1" x14ac:dyDescent="0.3">
      <c r="A1" s="53" t="s">
        <v>144</v>
      </c>
      <c r="B1" s="55" t="s">
        <v>187</v>
      </c>
      <c r="C1" s="56"/>
      <c r="D1" s="56"/>
      <c r="E1" s="56"/>
      <c r="F1" s="56"/>
      <c r="G1" s="57" t="s">
        <v>186</v>
      </c>
      <c r="H1" s="57"/>
      <c r="I1" s="57"/>
      <c r="J1" s="57"/>
      <c r="K1" s="57"/>
      <c r="L1" s="58" t="s">
        <v>185</v>
      </c>
      <c r="M1" s="58"/>
      <c r="N1" s="58"/>
      <c r="O1" s="58"/>
      <c r="P1" s="58"/>
      <c r="Q1" s="59" t="s">
        <v>13</v>
      </c>
      <c r="R1" s="60"/>
      <c r="S1" s="60"/>
      <c r="T1" s="61"/>
      <c r="U1" s="62" t="s">
        <v>14</v>
      </c>
      <c r="V1" s="63"/>
      <c r="W1" s="63"/>
      <c r="X1" s="64"/>
    </row>
    <row r="2" spans="1:28" ht="28.5" thickBot="1" x14ac:dyDescent="0.25">
      <c r="A2" s="2" t="s">
        <v>16</v>
      </c>
      <c r="B2" s="14" t="s">
        <v>18</v>
      </c>
      <c r="C2" s="15" t="s">
        <v>17</v>
      </c>
      <c r="D2" s="15" t="s">
        <v>0</v>
      </c>
      <c r="E2" s="15" t="s">
        <v>1</v>
      </c>
      <c r="F2" s="16" t="s">
        <v>2</v>
      </c>
      <c r="G2" s="17" t="s">
        <v>19</v>
      </c>
      <c r="H2" s="18" t="s">
        <v>20</v>
      </c>
      <c r="I2" s="18" t="s">
        <v>3</v>
      </c>
      <c r="J2" s="18" t="s">
        <v>4</v>
      </c>
      <c r="K2" s="19" t="s">
        <v>5</v>
      </c>
      <c r="L2" s="20" t="s">
        <v>21</v>
      </c>
      <c r="M2" s="21" t="s">
        <v>22</v>
      </c>
      <c r="N2" s="21" t="s">
        <v>23</v>
      </c>
      <c r="O2" s="21" t="s">
        <v>6</v>
      </c>
      <c r="P2" s="22" t="s">
        <v>7</v>
      </c>
      <c r="Q2" s="20" t="s">
        <v>24</v>
      </c>
      <c r="R2" s="21" t="s">
        <v>25</v>
      </c>
      <c r="S2" s="21" t="s">
        <v>26</v>
      </c>
      <c r="T2" s="22" t="s">
        <v>8</v>
      </c>
      <c r="U2" s="20" t="s">
        <v>9</v>
      </c>
      <c r="V2" s="23" t="s">
        <v>11</v>
      </c>
      <c r="W2" s="23" t="s">
        <v>10</v>
      </c>
      <c r="X2" s="24" t="s">
        <v>12</v>
      </c>
    </row>
    <row r="3" spans="1:28" x14ac:dyDescent="0.2">
      <c r="A3" s="43" t="s">
        <v>140</v>
      </c>
      <c r="B3" s="27">
        <v>24</v>
      </c>
      <c r="C3" s="26">
        <v>23</v>
      </c>
      <c r="D3" s="26">
        <v>23</v>
      </c>
      <c r="E3" s="12">
        <f>SUM(Table13[[#This Row],[Music J1]:[Perf J1]])</f>
        <v>70</v>
      </c>
      <c r="F3" s="13">
        <f>RANK(Table13[[#This Row],[SCR J1]],Table13[SCR J1])</f>
        <v>1</v>
      </c>
      <c r="G3" s="29">
        <v>20</v>
      </c>
      <c r="H3" s="26">
        <v>20</v>
      </c>
      <c r="I3" s="26">
        <v>19</v>
      </c>
      <c r="J3" s="46">
        <f>SUM(Table13[[#This Row],[Music J2]:[Perf J2]])</f>
        <v>59</v>
      </c>
      <c r="K3" s="13">
        <f>RANK(Table13[[#This Row],[SCR J2]],Table13[SCR J2],)</f>
        <v>3</v>
      </c>
      <c r="L3" s="29">
        <v>20</v>
      </c>
      <c r="M3" s="26">
        <v>22</v>
      </c>
      <c r="N3" s="26">
        <v>17</v>
      </c>
      <c r="O3" s="46">
        <f>SUM(Table13[[#This Row],[Music J3]:[Perf J3]])</f>
        <v>59</v>
      </c>
      <c r="P3" s="13">
        <f>RANK(Table13[[#This Row],[SCR J3]],Table13[SCR J3])</f>
        <v>1</v>
      </c>
      <c r="Q3" s="47">
        <f t="shared" ref="Q3:Q36" si="0">SUM(B3,G3,L3)</f>
        <v>64</v>
      </c>
      <c r="R3" s="12">
        <f t="shared" ref="R3:R36" si="1">SUM(C3,H3,M3)</f>
        <v>65</v>
      </c>
      <c r="S3" s="12">
        <f t="shared" ref="S3:S36" si="2">SUM(D3,I3,N3)</f>
        <v>59</v>
      </c>
      <c r="T3" s="48">
        <f>SUM(Table13[[#This Row],[T Music]:[T Perf]])</f>
        <v>188</v>
      </c>
      <c r="U3" s="47">
        <f t="shared" ref="U3:U36" si="3">SUM(F3,K3,P3)</f>
        <v>5</v>
      </c>
      <c r="V3" s="46">
        <f>RANK(Table13[[#This Row],[T Rank]],Table13[T Rank],1)</f>
        <v>1</v>
      </c>
      <c r="W3" s="46">
        <f>IF(COUNTIF(Table13[Auto Rank],Table13[[#This Row],[Auto Rank]])&gt;1,RANK(Table13[[#This Row],[T Score]],Table13[T Score],0)/100,0)</f>
        <v>0.01</v>
      </c>
      <c r="X3" s="48">
        <f>Table13[[#This Row],[Auto Rank]]+Table13[[#This Row],[Tie break?]]</f>
        <v>1.01</v>
      </c>
    </row>
    <row r="4" spans="1:28" x14ac:dyDescent="0.2">
      <c r="A4" s="45" t="s">
        <v>184</v>
      </c>
      <c r="B4" s="28">
        <v>23</v>
      </c>
      <c r="C4" s="25">
        <v>20</v>
      </c>
      <c r="D4" s="25">
        <v>21</v>
      </c>
      <c r="E4" s="12">
        <f>SUM(Table13[[#This Row],[Music J1]:[Perf J1]])</f>
        <v>64</v>
      </c>
      <c r="F4" s="8">
        <f>RANK(Table13[[#This Row],[SCR J1]],Table13[SCR J1])</f>
        <v>2</v>
      </c>
      <c r="G4" s="30">
        <v>21</v>
      </c>
      <c r="H4" s="25">
        <v>22</v>
      </c>
      <c r="I4" s="25">
        <v>20</v>
      </c>
      <c r="J4" s="9">
        <f>SUM(Table13[[#This Row],[Music J2]:[Perf J2]])</f>
        <v>63</v>
      </c>
      <c r="K4" s="8">
        <f>RANK(Table13[[#This Row],[SCR J2]],Table13[SCR J2],)</f>
        <v>1</v>
      </c>
      <c r="L4" s="30">
        <v>22</v>
      </c>
      <c r="M4" s="25">
        <v>17</v>
      </c>
      <c r="N4" s="25">
        <v>18</v>
      </c>
      <c r="O4" s="9">
        <f>SUM(Table13[[#This Row],[Music J3]:[Perf J3]])</f>
        <v>57</v>
      </c>
      <c r="P4" s="8">
        <f>RANK(Table13[[#This Row],[SCR J3]],Table13[SCR J3])</f>
        <v>2</v>
      </c>
      <c r="Q4" s="7">
        <f t="shared" si="0"/>
        <v>66</v>
      </c>
      <c r="R4" s="4">
        <f t="shared" si="1"/>
        <v>59</v>
      </c>
      <c r="S4" s="4">
        <f t="shared" si="2"/>
        <v>59</v>
      </c>
      <c r="T4" s="10">
        <f>SUM(Table13[[#This Row],[T Music]:[T Perf]])</f>
        <v>184</v>
      </c>
      <c r="U4" s="7">
        <f t="shared" si="3"/>
        <v>5</v>
      </c>
      <c r="V4" s="9">
        <f>RANK(Table13[[#This Row],[T Rank]],Table13[T Rank],1)</f>
        <v>1</v>
      </c>
      <c r="W4" s="9">
        <f>IF(COUNTIF(Table13[Auto Rank],Table13[[#This Row],[Auto Rank]])&gt;1,RANK(Table13[[#This Row],[T Score]],Table13[T Score],0)/100,0)</f>
        <v>0.02</v>
      </c>
      <c r="X4" s="10">
        <f>Table13[[#This Row],[Auto Rank]]+Table13[[#This Row],[Tie break?]]</f>
        <v>1.02</v>
      </c>
    </row>
    <row r="5" spans="1:28" x14ac:dyDescent="0.2">
      <c r="A5" s="43" t="s">
        <v>133</v>
      </c>
      <c r="B5" s="28">
        <v>21</v>
      </c>
      <c r="C5" s="25">
        <v>22</v>
      </c>
      <c r="D5" s="25">
        <v>21</v>
      </c>
      <c r="E5" s="12">
        <f>SUM(Table13[[#This Row],[Music J1]:[Perf J1]])</f>
        <v>64</v>
      </c>
      <c r="F5" s="8">
        <f>RANK(Table13[[#This Row],[SCR J1]],Table13[SCR J1])</f>
        <v>2</v>
      </c>
      <c r="G5" s="30">
        <v>20</v>
      </c>
      <c r="H5" s="25">
        <v>21</v>
      </c>
      <c r="I5" s="25">
        <v>20</v>
      </c>
      <c r="J5" s="9">
        <f>SUM(Table13[[#This Row],[Music J2]:[Perf J2]])</f>
        <v>61</v>
      </c>
      <c r="K5" s="8">
        <f>RANK(Table13[[#This Row],[SCR J2]],Table13[SCR J2],)</f>
        <v>2</v>
      </c>
      <c r="L5" s="30">
        <v>18</v>
      </c>
      <c r="M5" s="25">
        <v>19</v>
      </c>
      <c r="N5" s="25">
        <v>15</v>
      </c>
      <c r="O5" s="9">
        <f>SUM(Table13[[#This Row],[Music J3]:[Perf J3]])</f>
        <v>52</v>
      </c>
      <c r="P5" s="8">
        <f>RANK(Table13[[#This Row],[SCR J3]],Table13[SCR J3])</f>
        <v>4</v>
      </c>
      <c r="Q5" s="7">
        <f t="shared" si="0"/>
        <v>59</v>
      </c>
      <c r="R5" s="4">
        <f t="shared" si="1"/>
        <v>62</v>
      </c>
      <c r="S5" s="4">
        <f t="shared" si="2"/>
        <v>56</v>
      </c>
      <c r="T5" s="10">
        <f>SUM(Table13[[#This Row],[T Music]:[T Perf]])</f>
        <v>177</v>
      </c>
      <c r="U5" s="7">
        <f t="shared" si="3"/>
        <v>8</v>
      </c>
      <c r="V5" s="9">
        <f>RANK(Table13[[#This Row],[T Rank]],Table13[T Rank],1)</f>
        <v>3</v>
      </c>
      <c r="W5" s="9">
        <f>IF(COUNTIF(Table13[Auto Rank],Table13[[#This Row],[Auto Rank]])&gt;1,RANK(Table13[[#This Row],[T Score]],Table13[T Score],0)/100,0)</f>
        <v>0</v>
      </c>
      <c r="X5" s="10">
        <f>Table13[[#This Row],[Auto Rank]]+Table13[[#This Row],[Tie break?]]</f>
        <v>3</v>
      </c>
    </row>
    <row r="6" spans="1:28" x14ac:dyDescent="0.2">
      <c r="A6" s="45" t="s">
        <v>183</v>
      </c>
      <c r="B6" s="28">
        <v>16</v>
      </c>
      <c r="C6" s="25">
        <v>15</v>
      </c>
      <c r="D6" s="25">
        <v>15</v>
      </c>
      <c r="E6" s="12">
        <f>SUM(Table13[[#This Row],[Music J1]:[Perf J1]])</f>
        <v>46</v>
      </c>
      <c r="F6" s="8">
        <f>RANK(Table13[[#This Row],[SCR J1]],Table13[SCR J1])</f>
        <v>10</v>
      </c>
      <c r="G6" s="30">
        <v>20</v>
      </c>
      <c r="H6" s="25">
        <v>19</v>
      </c>
      <c r="I6" s="25">
        <v>20</v>
      </c>
      <c r="J6" s="9">
        <f>SUM(Table13[[#This Row],[Music J2]:[Perf J2]])</f>
        <v>59</v>
      </c>
      <c r="K6" s="8">
        <f>RANK(Table13[[#This Row],[SCR J2]],Table13[SCR J2],)</f>
        <v>3</v>
      </c>
      <c r="L6" s="30">
        <v>17</v>
      </c>
      <c r="M6" s="25">
        <v>17</v>
      </c>
      <c r="N6" s="25">
        <v>16</v>
      </c>
      <c r="O6" s="9">
        <f>SUM(Table13[[#This Row],[Music J3]:[Perf J3]])</f>
        <v>50</v>
      </c>
      <c r="P6" s="8">
        <f>RANK(Table13[[#This Row],[SCR J3]],Table13[SCR J3])</f>
        <v>5</v>
      </c>
      <c r="Q6" s="7">
        <f t="shared" si="0"/>
        <v>53</v>
      </c>
      <c r="R6" s="4">
        <f t="shared" si="1"/>
        <v>51</v>
      </c>
      <c r="S6" s="4">
        <f t="shared" si="2"/>
        <v>51</v>
      </c>
      <c r="T6" s="10">
        <f>SUM(Table13[[#This Row],[T Music]:[T Perf]])</f>
        <v>155</v>
      </c>
      <c r="U6" s="7">
        <f t="shared" si="3"/>
        <v>18</v>
      </c>
      <c r="V6" s="9">
        <f>RANK(Table13[[#This Row],[T Rank]],Table13[T Rank],1)</f>
        <v>4</v>
      </c>
      <c r="W6" s="9">
        <f>IF(COUNTIF(Table13[Auto Rank],Table13[[#This Row],[Auto Rank]])&gt;1,RANK(Table13[[#This Row],[T Score]],Table13[T Score],0)/100,0)</f>
        <v>0</v>
      </c>
      <c r="X6" s="10">
        <f>Table13[[#This Row],[Auto Rank]]+Table13[[#This Row],[Tie break?]]</f>
        <v>4</v>
      </c>
    </row>
    <row r="7" spans="1:28" x14ac:dyDescent="0.2">
      <c r="A7" s="43" t="s">
        <v>131</v>
      </c>
      <c r="B7" s="28">
        <v>21</v>
      </c>
      <c r="C7" s="25">
        <v>20</v>
      </c>
      <c r="D7" s="25">
        <v>23</v>
      </c>
      <c r="E7" s="11">
        <f>SUM(Table13[[#This Row],[Music J1]:[Perf J1]])</f>
        <v>64</v>
      </c>
      <c r="F7" s="6">
        <f>RANK(Table13[[#This Row],[SCR J1]],Table13[SCR J1])</f>
        <v>2</v>
      </c>
      <c r="G7" s="30">
        <v>17</v>
      </c>
      <c r="H7" s="25">
        <v>18</v>
      </c>
      <c r="I7" s="25">
        <v>18</v>
      </c>
      <c r="J7" s="3">
        <f>SUM(Table13[[#This Row],[Music J2]:[Perf J2]])</f>
        <v>53</v>
      </c>
      <c r="K7" s="6">
        <f>RANK(Table13[[#This Row],[SCR J2]],Table13[SCR J2],)</f>
        <v>9</v>
      </c>
      <c r="L7" s="30">
        <v>12</v>
      </c>
      <c r="M7" s="25">
        <v>14</v>
      </c>
      <c r="N7" s="25">
        <v>18</v>
      </c>
      <c r="O7" s="3">
        <f>SUM(Table13[[#This Row],[Music J3]:[Perf J3]])</f>
        <v>44</v>
      </c>
      <c r="P7" s="6">
        <f>RANK(Table13[[#This Row],[SCR J3]],Table13[SCR J3])</f>
        <v>8</v>
      </c>
      <c r="Q7" s="5">
        <f t="shared" si="0"/>
        <v>50</v>
      </c>
      <c r="R7" s="3">
        <f t="shared" si="1"/>
        <v>52</v>
      </c>
      <c r="S7" s="3">
        <f t="shared" si="2"/>
        <v>59</v>
      </c>
      <c r="T7" s="6">
        <f>SUM(Table13[[#This Row],[T Music]:[T Perf]])</f>
        <v>161</v>
      </c>
      <c r="U7" s="5">
        <f t="shared" si="3"/>
        <v>19</v>
      </c>
      <c r="V7" s="4">
        <f>RANK(Table13[[#This Row],[T Rank]],Table13[T Rank],1)</f>
        <v>5</v>
      </c>
      <c r="W7" s="4">
        <f>IF(COUNTIF(Table13[Auto Rank],Table13[[#This Row],[Auto Rank]])&gt;1,RANK(Table13[[#This Row],[T Score]],Table13[T Score],0)/100,0)</f>
        <v>0</v>
      </c>
      <c r="X7" s="8">
        <f>Table13[[#This Row],[Auto Rank]]+Table13[[#This Row],[Tie break?]]</f>
        <v>5</v>
      </c>
    </row>
    <row r="8" spans="1:28" x14ac:dyDescent="0.2">
      <c r="A8" s="43" t="s">
        <v>47</v>
      </c>
      <c r="B8" s="28">
        <v>15</v>
      </c>
      <c r="C8" s="25">
        <v>21</v>
      </c>
      <c r="D8" s="25">
        <v>22</v>
      </c>
      <c r="E8" s="12">
        <f>SUM(Table13[[#This Row],[Music J1]:[Perf J1]])</f>
        <v>58</v>
      </c>
      <c r="F8" s="8">
        <f>RANK(Table13[[#This Row],[SCR J1]],Table13[SCR J1])</f>
        <v>6</v>
      </c>
      <c r="G8" s="30">
        <v>18</v>
      </c>
      <c r="H8" s="25">
        <v>20</v>
      </c>
      <c r="I8" s="25">
        <v>19</v>
      </c>
      <c r="J8" s="9">
        <f>SUM(Table13[[#This Row],[Music J2]:[Perf J2]])</f>
        <v>57</v>
      </c>
      <c r="K8" s="8">
        <f>RANK(Table13[[#This Row],[SCR J2]],Table13[SCR J2],)</f>
        <v>6</v>
      </c>
      <c r="L8" s="30">
        <v>14</v>
      </c>
      <c r="M8" s="25">
        <v>14</v>
      </c>
      <c r="N8" s="25">
        <v>16</v>
      </c>
      <c r="O8" s="9">
        <f>SUM(Table13[[#This Row],[Music J3]:[Perf J3]])</f>
        <v>44</v>
      </c>
      <c r="P8" s="8">
        <f>RANK(Table13[[#This Row],[SCR J3]],Table13[SCR J3])</f>
        <v>8</v>
      </c>
      <c r="Q8" s="7">
        <f t="shared" si="0"/>
        <v>47</v>
      </c>
      <c r="R8" s="4">
        <f t="shared" si="1"/>
        <v>55</v>
      </c>
      <c r="S8" s="4">
        <f t="shared" si="2"/>
        <v>57</v>
      </c>
      <c r="T8" s="10">
        <f>SUM(Table13[[#This Row],[T Music]:[T Perf]])</f>
        <v>159</v>
      </c>
      <c r="U8" s="7">
        <f t="shared" si="3"/>
        <v>20</v>
      </c>
      <c r="V8" s="9">
        <f>RANK(Table13[[#This Row],[T Rank]],Table13[T Rank],1)</f>
        <v>6</v>
      </c>
      <c r="W8" s="9">
        <f>IF(COUNTIF(Table13[Auto Rank],Table13[[#This Row],[Auto Rank]])&gt;1,RANK(Table13[[#This Row],[T Score]],Table13[T Score],0)/100,0)</f>
        <v>0</v>
      </c>
      <c r="X8" s="10">
        <f>Table13[[#This Row],[Auto Rank]]+Table13[[#This Row],[Tie break?]]</f>
        <v>6</v>
      </c>
    </row>
    <row r="9" spans="1:28" x14ac:dyDescent="0.2">
      <c r="A9" s="43" t="s">
        <v>141</v>
      </c>
      <c r="B9" s="28">
        <v>20</v>
      </c>
      <c r="C9" s="25">
        <v>21</v>
      </c>
      <c r="D9" s="25">
        <v>20</v>
      </c>
      <c r="E9" s="12">
        <f>SUM(Table13[[#This Row],[Music J1]:[Perf J1]])</f>
        <v>61</v>
      </c>
      <c r="F9" s="8">
        <f>RANK(Table13[[#This Row],[SCR J1]],Table13[SCR J1])</f>
        <v>5</v>
      </c>
      <c r="G9" s="30">
        <v>17</v>
      </c>
      <c r="H9" s="25">
        <v>18</v>
      </c>
      <c r="I9" s="25">
        <v>17</v>
      </c>
      <c r="J9" s="9">
        <f>SUM(Table13[[#This Row],[Music J2]:[Perf J2]])</f>
        <v>52</v>
      </c>
      <c r="K9" s="8">
        <f>RANK(Table13[[#This Row],[SCR J2]],Table13[SCR J2],)</f>
        <v>10</v>
      </c>
      <c r="L9" s="30">
        <v>16</v>
      </c>
      <c r="M9" s="25">
        <v>18</v>
      </c>
      <c r="N9" s="25">
        <v>14</v>
      </c>
      <c r="O9" s="9">
        <f>SUM(Table13[[#This Row],[Music J3]:[Perf J3]])</f>
        <v>48</v>
      </c>
      <c r="P9" s="8">
        <f>RANK(Table13[[#This Row],[SCR J3]],Table13[SCR J3])</f>
        <v>6</v>
      </c>
      <c r="Q9" s="7">
        <f t="shared" si="0"/>
        <v>53</v>
      </c>
      <c r="R9" s="4">
        <f t="shared" si="1"/>
        <v>57</v>
      </c>
      <c r="S9" s="4">
        <f t="shared" si="2"/>
        <v>51</v>
      </c>
      <c r="T9" s="10">
        <f>SUM(Table13[[#This Row],[T Music]:[T Perf]])</f>
        <v>161</v>
      </c>
      <c r="U9" s="7">
        <f t="shared" si="3"/>
        <v>21</v>
      </c>
      <c r="V9" s="9">
        <f>RANK(Table13[[#This Row],[T Rank]],Table13[T Rank],1)</f>
        <v>7</v>
      </c>
      <c r="W9" s="9">
        <f>IF(COUNTIF(Table13[Auto Rank],Table13[[#This Row],[Auto Rank]])&gt;1,RANK(Table13[[#This Row],[T Score]],Table13[T Score],0)/100,0)</f>
        <v>0</v>
      </c>
      <c r="X9" s="10">
        <f>Table13[[#This Row],[Auto Rank]]+Table13[[#This Row],[Tie break?]]</f>
        <v>7</v>
      </c>
    </row>
    <row r="10" spans="1:28" x14ac:dyDescent="0.2">
      <c r="A10" s="43" t="s">
        <v>48</v>
      </c>
      <c r="B10" s="28">
        <v>21</v>
      </c>
      <c r="C10" s="25">
        <v>17</v>
      </c>
      <c r="D10" s="25">
        <v>18</v>
      </c>
      <c r="E10" s="12">
        <f>SUM(Table13[[#This Row],[Music J1]:[Perf J1]])</f>
        <v>56</v>
      </c>
      <c r="F10" s="8">
        <f>RANK(Table13[[#This Row],[SCR J1]],Table13[SCR J1])</f>
        <v>7</v>
      </c>
      <c r="G10" s="30">
        <v>19</v>
      </c>
      <c r="H10" s="25">
        <v>18</v>
      </c>
      <c r="I10" s="25">
        <v>18</v>
      </c>
      <c r="J10" s="9">
        <f>SUM(Table13[[#This Row],[Music J2]:[Perf J2]])</f>
        <v>55</v>
      </c>
      <c r="K10" s="8">
        <f>RANK(Table13[[#This Row],[SCR J2]],Table13[SCR J2],)</f>
        <v>8</v>
      </c>
      <c r="L10" s="30">
        <v>17</v>
      </c>
      <c r="M10" s="25">
        <v>15</v>
      </c>
      <c r="N10" s="25">
        <v>13</v>
      </c>
      <c r="O10" s="9">
        <f>SUM(Table13[[#This Row],[Music J3]:[Perf J3]])</f>
        <v>45</v>
      </c>
      <c r="P10" s="8">
        <f>RANK(Table13[[#This Row],[SCR J3]],Table13[SCR J3])</f>
        <v>7</v>
      </c>
      <c r="Q10" s="7">
        <f t="shared" si="0"/>
        <v>57</v>
      </c>
      <c r="R10" s="4">
        <f t="shared" si="1"/>
        <v>50</v>
      </c>
      <c r="S10" s="4">
        <f t="shared" si="2"/>
        <v>49</v>
      </c>
      <c r="T10" s="10">
        <f>SUM(Table13[[#This Row],[T Music]:[T Perf]])</f>
        <v>156</v>
      </c>
      <c r="U10" s="7">
        <f t="shared" si="3"/>
        <v>22</v>
      </c>
      <c r="V10" s="9">
        <f>RANK(Table13[[#This Row],[T Rank]],Table13[T Rank],1)</f>
        <v>8</v>
      </c>
      <c r="W10" s="9">
        <f>IF(COUNTIF(Table13[Auto Rank],Table13[[#This Row],[Auto Rank]])&gt;1,RANK(Table13[[#This Row],[T Score]],Table13[T Score],0)/100,0)</f>
        <v>0</v>
      </c>
      <c r="X10" s="10">
        <f>Table13[[#This Row],[Auto Rank]]+Table13[[#This Row],[Tie break?]]</f>
        <v>8</v>
      </c>
    </row>
    <row r="11" spans="1:28" x14ac:dyDescent="0.2">
      <c r="A11" s="43" t="s">
        <v>138</v>
      </c>
      <c r="B11" s="28">
        <v>15</v>
      </c>
      <c r="C11" s="25">
        <v>16</v>
      </c>
      <c r="D11" s="25">
        <v>14</v>
      </c>
      <c r="E11" s="12">
        <f>SUM(Table13[[#This Row],[Music J1]:[Perf J1]])</f>
        <v>45</v>
      </c>
      <c r="F11" s="8">
        <f>RANK(Table13[[#This Row],[SCR J1]],Table13[SCR J1])</f>
        <v>11</v>
      </c>
      <c r="G11" s="30">
        <v>16</v>
      </c>
      <c r="H11" s="25">
        <v>17</v>
      </c>
      <c r="I11" s="25">
        <v>17</v>
      </c>
      <c r="J11" s="9">
        <f>SUM(Table13[[#This Row],[Music J2]:[Perf J2]])</f>
        <v>50</v>
      </c>
      <c r="K11" s="8">
        <f>RANK(Table13[[#This Row],[SCR J2]],Table13[SCR J2],)</f>
        <v>14</v>
      </c>
      <c r="L11" s="30">
        <v>19</v>
      </c>
      <c r="M11" s="25">
        <v>20</v>
      </c>
      <c r="N11" s="25">
        <v>15</v>
      </c>
      <c r="O11" s="9">
        <f>SUM(Table13[[#This Row],[Music J3]:[Perf J3]])</f>
        <v>54</v>
      </c>
      <c r="P11" s="8">
        <f>RANK(Table13[[#This Row],[SCR J3]],Table13[SCR J3])</f>
        <v>3</v>
      </c>
      <c r="Q11" s="7">
        <f t="shared" si="0"/>
        <v>50</v>
      </c>
      <c r="R11" s="4">
        <f t="shared" si="1"/>
        <v>53</v>
      </c>
      <c r="S11" s="4">
        <f t="shared" si="2"/>
        <v>46</v>
      </c>
      <c r="T11" s="10">
        <f>SUM(Table13[[#This Row],[T Music]:[T Perf]])</f>
        <v>149</v>
      </c>
      <c r="U11" s="7">
        <f t="shared" si="3"/>
        <v>28</v>
      </c>
      <c r="V11" s="9">
        <f>RANK(Table13[[#This Row],[T Rank]],Table13[T Rank],1)</f>
        <v>9</v>
      </c>
      <c r="W11" s="9">
        <f>IF(COUNTIF(Table13[Auto Rank],Table13[[#This Row],[Auto Rank]])&gt;1,RANK(Table13[[#This Row],[T Score]],Table13[T Score],0)/100,0)</f>
        <v>0</v>
      </c>
      <c r="X11" s="10">
        <f>Table13[[#This Row],[Auto Rank]]+Table13[[#This Row],[Tie break?]]</f>
        <v>9</v>
      </c>
    </row>
    <row r="12" spans="1:28" x14ac:dyDescent="0.2">
      <c r="A12" s="43" t="s">
        <v>139</v>
      </c>
      <c r="B12" s="30">
        <v>11</v>
      </c>
      <c r="C12" s="25">
        <v>12</v>
      </c>
      <c r="D12" s="25">
        <v>17</v>
      </c>
      <c r="E12" s="4">
        <f>SUM(Table13[[#This Row],[Music J1]:[Perf J1]])</f>
        <v>40</v>
      </c>
      <c r="F12" s="8">
        <f>RANK(Table13[[#This Row],[SCR J1]],Table13[SCR J1])</f>
        <v>12</v>
      </c>
      <c r="G12" s="30">
        <v>16</v>
      </c>
      <c r="H12" s="25">
        <v>17</v>
      </c>
      <c r="I12" s="25">
        <v>18</v>
      </c>
      <c r="J12" s="9">
        <f>SUM(Table13[[#This Row],[Music J2]:[Perf J2]])</f>
        <v>51</v>
      </c>
      <c r="K12" s="8">
        <f>RANK(Table13[[#This Row],[SCR J2]],Table13[SCR J2],)</f>
        <v>12</v>
      </c>
      <c r="L12" s="30">
        <v>12</v>
      </c>
      <c r="M12" s="25">
        <v>15</v>
      </c>
      <c r="N12" s="25">
        <v>14</v>
      </c>
      <c r="O12" s="9">
        <f>SUM(Table13[[#This Row],[Music J3]:[Perf J3]])</f>
        <v>41</v>
      </c>
      <c r="P12" s="8">
        <f>RANK(Table13[[#This Row],[SCR J3]],Table13[SCR J3])</f>
        <v>12</v>
      </c>
      <c r="Q12" s="7">
        <f t="shared" si="0"/>
        <v>39</v>
      </c>
      <c r="R12" s="4">
        <f t="shared" si="1"/>
        <v>44</v>
      </c>
      <c r="S12" s="4">
        <f t="shared" si="2"/>
        <v>49</v>
      </c>
      <c r="T12" s="10">
        <f>SUM(Table13[[#This Row],[T Music]:[T Perf]])</f>
        <v>132</v>
      </c>
      <c r="U12" s="7">
        <f t="shared" si="3"/>
        <v>36</v>
      </c>
      <c r="V12" s="9">
        <f>RANK(Table13[[#This Row],[T Rank]],Table13[T Rank],1)</f>
        <v>10</v>
      </c>
      <c r="W12" s="9">
        <f>IF(COUNTIF(Table13[Auto Rank],Table13[[#This Row],[Auto Rank]])&gt;1,RANK(Table13[[#This Row],[T Score]],Table13[T Score],0)/100,0)</f>
        <v>0.1</v>
      </c>
      <c r="X12" s="10">
        <f>Table13[[#This Row],[Auto Rank]]+Table13[[#This Row],[Tie break?]]</f>
        <v>10.1</v>
      </c>
    </row>
    <row r="13" spans="1:28" x14ac:dyDescent="0.2">
      <c r="A13" s="43" t="s">
        <v>45</v>
      </c>
      <c r="B13" s="29">
        <v>11</v>
      </c>
      <c r="C13" s="28">
        <v>11</v>
      </c>
      <c r="D13" s="25">
        <v>13</v>
      </c>
      <c r="E13" s="37">
        <f>SUM(Table13[[#This Row],[Music J1]:[Perf J1]])</f>
        <v>35</v>
      </c>
      <c r="F13" s="38">
        <f>RANK(Table13[[#This Row],[SCR J1]],Table13[SCR J1])</f>
        <v>16</v>
      </c>
      <c r="G13" s="30">
        <v>18</v>
      </c>
      <c r="H13" s="25">
        <v>20</v>
      </c>
      <c r="I13" s="25">
        <v>20</v>
      </c>
      <c r="J13" s="39">
        <f>SUM(Table13[[#This Row],[Music J2]:[Perf J2]])</f>
        <v>58</v>
      </c>
      <c r="K13" s="38">
        <f>RANK(Table13[[#This Row],[SCR J2]],Table13[SCR J2],)</f>
        <v>5</v>
      </c>
      <c r="L13" s="30">
        <v>12</v>
      </c>
      <c r="M13" s="25">
        <v>12</v>
      </c>
      <c r="N13" s="25">
        <v>12</v>
      </c>
      <c r="O13" s="39">
        <f>SUM(Table13[[#This Row],[Music J3]:[Perf J3]])</f>
        <v>36</v>
      </c>
      <c r="P13" s="38">
        <f>RANK(Table13[[#This Row],[SCR J3]],Table13[SCR J3])</f>
        <v>15</v>
      </c>
      <c r="Q13" s="40">
        <f t="shared" si="0"/>
        <v>41</v>
      </c>
      <c r="R13" s="37">
        <f t="shared" si="1"/>
        <v>43</v>
      </c>
      <c r="S13" s="37">
        <f t="shared" si="2"/>
        <v>45</v>
      </c>
      <c r="T13" s="41">
        <f>SUM(Table13[[#This Row],[T Music]:[T Perf]])</f>
        <v>129</v>
      </c>
      <c r="U13" s="40">
        <f t="shared" si="3"/>
        <v>36</v>
      </c>
      <c r="V13" s="39">
        <f>RANK(Table13[[#This Row],[T Rank]],Table13[T Rank],1)</f>
        <v>10</v>
      </c>
      <c r="W13" s="39">
        <f>IF(COUNTIF(Table13[Auto Rank],Table13[[#This Row],[Auto Rank]])&gt;1,RANK(Table13[[#This Row],[T Score]],Table13[T Score],0)/100,0)</f>
        <v>0.12</v>
      </c>
      <c r="X13" s="41">
        <f>Table13[[#This Row],[Auto Rank]]+Table13[[#This Row],[Tie break?]]</f>
        <v>10.119999999999999</v>
      </c>
    </row>
    <row r="14" spans="1:28" x14ac:dyDescent="0.2">
      <c r="A14" s="43" t="s">
        <v>130</v>
      </c>
      <c r="B14" s="30">
        <v>18</v>
      </c>
      <c r="C14" s="28">
        <v>16</v>
      </c>
      <c r="D14" s="25">
        <v>16</v>
      </c>
      <c r="E14" s="3">
        <f>SUM(Table13[[#This Row],[Music J1]:[Perf J1]])</f>
        <v>50</v>
      </c>
      <c r="F14" s="6">
        <f>RANK(Table13[[#This Row],[SCR J1]],Table13[SCR J1])</f>
        <v>9</v>
      </c>
      <c r="G14" s="30">
        <v>12</v>
      </c>
      <c r="H14" s="25">
        <v>10</v>
      </c>
      <c r="I14" s="25">
        <v>16</v>
      </c>
      <c r="J14" s="3">
        <f>SUM(Table13[[#This Row],[Music J2]:[Perf J2]])</f>
        <v>38</v>
      </c>
      <c r="K14" s="6">
        <f>RANK(Table13[[#This Row],[SCR J2]],Table13[SCR J2],)</f>
        <v>23</v>
      </c>
      <c r="L14" s="30">
        <v>13</v>
      </c>
      <c r="M14" s="25">
        <v>17</v>
      </c>
      <c r="N14" s="25">
        <v>13</v>
      </c>
      <c r="O14" s="3">
        <f>SUM(Table13[[#This Row],[Music J3]:[Perf J3]])</f>
        <v>43</v>
      </c>
      <c r="P14" s="6">
        <f>RANK(Table13[[#This Row],[SCR J3]],Table13[SCR J3])</f>
        <v>10</v>
      </c>
      <c r="Q14" s="5">
        <f t="shared" si="0"/>
        <v>43</v>
      </c>
      <c r="R14" s="3">
        <f t="shared" si="1"/>
        <v>43</v>
      </c>
      <c r="S14" s="3">
        <f t="shared" si="2"/>
        <v>45</v>
      </c>
      <c r="T14" s="6">
        <f>SUM(Table13[[#This Row],[T Music]:[T Perf]])</f>
        <v>131</v>
      </c>
      <c r="U14" s="5">
        <f t="shared" si="3"/>
        <v>42</v>
      </c>
      <c r="V14" s="4">
        <f>RANK(Table13[[#This Row],[T Rank]],Table13[T Rank],1)</f>
        <v>12</v>
      </c>
      <c r="W14" s="4">
        <f>IF(COUNTIF(Table13[Auto Rank],Table13[[#This Row],[Auto Rank]])&gt;1,RANK(Table13[[#This Row],[T Score]],Table13[T Score],0)/100,0)</f>
        <v>0.11</v>
      </c>
      <c r="X14" s="8">
        <f>Table13[[#This Row],[Auto Rank]]+Table13[[#This Row],[Tie break?]]</f>
        <v>12.11</v>
      </c>
    </row>
    <row r="15" spans="1:28" x14ac:dyDescent="0.2">
      <c r="A15" s="43" t="s">
        <v>85</v>
      </c>
      <c r="B15" s="30">
        <v>13</v>
      </c>
      <c r="C15" s="28">
        <v>10</v>
      </c>
      <c r="D15" s="25">
        <v>14</v>
      </c>
      <c r="E15" s="3">
        <f>SUM(Table13[[#This Row],[Music J1]:[Perf J1]])</f>
        <v>37</v>
      </c>
      <c r="F15" s="6">
        <f>RANK(Table13[[#This Row],[SCR J1]],Table13[SCR J1])</f>
        <v>14</v>
      </c>
      <c r="G15" s="30">
        <v>15</v>
      </c>
      <c r="H15" s="25">
        <v>15</v>
      </c>
      <c r="I15" s="25">
        <v>13</v>
      </c>
      <c r="J15" s="3">
        <f>SUM(Table13[[#This Row],[Music J2]:[Perf J2]])</f>
        <v>43</v>
      </c>
      <c r="K15" s="6">
        <f>RANK(Table13[[#This Row],[SCR J2]],Table13[SCR J2],)</f>
        <v>17</v>
      </c>
      <c r="L15" s="30">
        <v>13</v>
      </c>
      <c r="M15" s="25">
        <v>15</v>
      </c>
      <c r="N15" s="25">
        <v>14</v>
      </c>
      <c r="O15" s="3">
        <f>SUM(Table13[[#This Row],[Music J3]:[Perf J3]])</f>
        <v>42</v>
      </c>
      <c r="P15" s="6">
        <f>RANK(Table13[[#This Row],[SCR J3]],Table13[SCR J3])</f>
        <v>11</v>
      </c>
      <c r="Q15" s="5">
        <f t="shared" si="0"/>
        <v>41</v>
      </c>
      <c r="R15" s="3">
        <f t="shared" si="1"/>
        <v>40</v>
      </c>
      <c r="S15" s="3">
        <f t="shared" si="2"/>
        <v>41</v>
      </c>
      <c r="T15" s="6">
        <f>SUM(Table13[[#This Row],[T Music]:[T Perf]])</f>
        <v>122</v>
      </c>
      <c r="U15" s="5">
        <f t="shared" si="3"/>
        <v>42</v>
      </c>
      <c r="V15" s="4">
        <f>RANK(Table13[[#This Row],[T Rank]],Table13[T Rank],1)</f>
        <v>12</v>
      </c>
      <c r="W15" s="4">
        <f>IF(COUNTIF(Table13[Auto Rank],Table13[[#This Row],[Auto Rank]])&gt;1,RANK(Table13[[#This Row],[T Score]],Table13[T Score],0)/100,0)</f>
        <v>0.14000000000000001</v>
      </c>
      <c r="X15" s="8">
        <f>Table13[[#This Row],[Auto Rank]]+Table13[[#This Row],[Tie break?]]</f>
        <v>12.14</v>
      </c>
    </row>
    <row r="16" spans="1:28" x14ac:dyDescent="0.2">
      <c r="A16" s="43" t="s">
        <v>142</v>
      </c>
      <c r="B16" s="30">
        <v>13</v>
      </c>
      <c r="C16" s="28">
        <v>10</v>
      </c>
      <c r="D16" s="25">
        <v>12</v>
      </c>
      <c r="E16" s="4">
        <f>SUM(Table13[[#This Row],[Music J1]:[Perf J1]])</f>
        <v>35</v>
      </c>
      <c r="F16" s="8">
        <f>RANK(Table13[[#This Row],[SCR J1]],Table13[SCR J1])</f>
        <v>16</v>
      </c>
      <c r="G16" s="30">
        <v>16</v>
      </c>
      <c r="H16" s="25">
        <v>14</v>
      </c>
      <c r="I16" s="25">
        <v>14</v>
      </c>
      <c r="J16" s="9">
        <f>SUM(Table13[[#This Row],[Music J2]:[Perf J2]])</f>
        <v>44</v>
      </c>
      <c r="K16" s="8">
        <f>RANK(Table13[[#This Row],[SCR J2]],Table13[SCR J2],)</f>
        <v>16</v>
      </c>
      <c r="L16" s="30">
        <v>12</v>
      </c>
      <c r="M16" s="25">
        <v>14</v>
      </c>
      <c r="N16" s="25">
        <v>13</v>
      </c>
      <c r="O16" s="9">
        <f>SUM(Table13[[#This Row],[Music J3]:[Perf J3]])</f>
        <v>39</v>
      </c>
      <c r="P16" s="8">
        <f>RANK(Table13[[#This Row],[SCR J3]],Table13[SCR J3])</f>
        <v>13</v>
      </c>
      <c r="Q16" s="7">
        <f t="shared" si="0"/>
        <v>41</v>
      </c>
      <c r="R16" s="4">
        <f t="shared" si="1"/>
        <v>38</v>
      </c>
      <c r="S16" s="4">
        <f t="shared" si="2"/>
        <v>39</v>
      </c>
      <c r="T16" s="10">
        <f>SUM(Table13[[#This Row],[T Music]:[T Perf]])</f>
        <v>118</v>
      </c>
      <c r="U16" s="7">
        <f t="shared" si="3"/>
        <v>45</v>
      </c>
      <c r="V16" s="9">
        <f>RANK(Table13[[#This Row],[T Rank]],Table13[T Rank],1)</f>
        <v>14</v>
      </c>
      <c r="W16" s="9">
        <f>IF(COUNTIF(Table13[Auto Rank],Table13[[#This Row],[Auto Rank]])&gt;1,RANK(Table13[[#This Row],[T Score]],Table13[T Score],0)/100,0)</f>
        <v>0</v>
      </c>
      <c r="X16" s="10">
        <f>Table13[[#This Row],[Auto Rank]]+Table13[[#This Row],[Tie break?]]</f>
        <v>14</v>
      </c>
      <c r="Y16" s="54"/>
      <c r="Z16" s="54"/>
      <c r="AA16" s="54"/>
      <c r="AB16" s="54"/>
    </row>
    <row r="17" spans="1:28" x14ac:dyDescent="0.2">
      <c r="A17" s="43" t="s">
        <v>32</v>
      </c>
      <c r="B17" s="30">
        <v>20</v>
      </c>
      <c r="C17" s="28">
        <v>16</v>
      </c>
      <c r="D17" s="25">
        <v>15.5</v>
      </c>
      <c r="E17" s="3">
        <f>SUM(Table13[[#This Row],[Music J1]:[Perf J1]])</f>
        <v>51.5</v>
      </c>
      <c r="F17" s="6">
        <f>RANK(Table13[[#This Row],[SCR J1]],Table13[SCR J1])</f>
        <v>8</v>
      </c>
      <c r="G17" s="30">
        <v>17</v>
      </c>
      <c r="H17" s="25">
        <v>10</v>
      </c>
      <c r="I17" s="25">
        <v>8</v>
      </c>
      <c r="J17" s="3">
        <f>SUM(Table13[[#This Row],[Music J2]:[Perf J2]])</f>
        <v>35</v>
      </c>
      <c r="K17" s="6">
        <f>RANK(Table13[[#This Row],[SCR J2]],Table13[SCR J2],)</f>
        <v>27</v>
      </c>
      <c r="L17" s="30">
        <v>15</v>
      </c>
      <c r="M17" s="25">
        <v>11</v>
      </c>
      <c r="N17" s="25">
        <v>13</v>
      </c>
      <c r="O17" s="3">
        <f>SUM(Table13[[#This Row],[Music J3]:[Perf J3]])</f>
        <v>39</v>
      </c>
      <c r="P17" s="6">
        <f>RANK(Table13[[#This Row],[SCR J3]],Table13[SCR J3])</f>
        <v>13</v>
      </c>
      <c r="Q17" s="5">
        <f t="shared" si="0"/>
        <v>52</v>
      </c>
      <c r="R17" s="3">
        <f t="shared" si="1"/>
        <v>37</v>
      </c>
      <c r="S17" s="3">
        <f t="shared" si="2"/>
        <v>36.5</v>
      </c>
      <c r="T17" s="6">
        <f>SUM(Table13[[#This Row],[T Music]:[T Perf]])</f>
        <v>125.5</v>
      </c>
      <c r="U17" s="5">
        <f t="shared" si="3"/>
        <v>48</v>
      </c>
      <c r="V17" s="4">
        <f>RANK(Table13[[#This Row],[T Rank]],Table13[T Rank],1)</f>
        <v>15</v>
      </c>
      <c r="W17" s="4">
        <f>IF(COUNTIF(Table13[Auto Rank],Table13[[#This Row],[Auto Rank]])&gt;1,RANK(Table13[[#This Row],[T Score]],Table13[T Score],0)/100,0)</f>
        <v>0</v>
      </c>
      <c r="X17" s="8">
        <f>Table13[[#This Row],[Auto Rank]]+Table13[[#This Row],[Tie break?]]</f>
        <v>15</v>
      </c>
    </row>
    <row r="18" spans="1:28" x14ac:dyDescent="0.2">
      <c r="A18" s="43" t="s">
        <v>143</v>
      </c>
      <c r="B18" s="30">
        <v>12</v>
      </c>
      <c r="C18" s="28">
        <v>8</v>
      </c>
      <c r="D18" s="25">
        <v>11</v>
      </c>
      <c r="E18" s="4">
        <f>SUM(Table13[[#This Row],[Music J1]:[Perf J1]])</f>
        <v>31</v>
      </c>
      <c r="F18" s="8">
        <f>RANK(Table13[[#This Row],[SCR J1]],Table13[SCR J1])</f>
        <v>21</v>
      </c>
      <c r="G18" s="30">
        <v>17</v>
      </c>
      <c r="H18" s="25">
        <v>16</v>
      </c>
      <c r="I18" s="25">
        <v>12</v>
      </c>
      <c r="J18" s="9">
        <f>SUM(Table13[[#This Row],[Music J2]:[Perf J2]])</f>
        <v>45</v>
      </c>
      <c r="K18" s="8">
        <f>RANK(Table13[[#This Row],[SCR J2]],Table13[SCR J2],)</f>
        <v>15</v>
      </c>
      <c r="L18" s="30">
        <v>11</v>
      </c>
      <c r="M18" s="25">
        <v>12</v>
      </c>
      <c r="N18" s="25">
        <v>13</v>
      </c>
      <c r="O18" s="9">
        <f>SUM(Table13[[#This Row],[Music J3]:[Perf J3]])</f>
        <v>36</v>
      </c>
      <c r="P18" s="8">
        <f>RANK(Table13[[#This Row],[SCR J3]],Table13[SCR J3])</f>
        <v>15</v>
      </c>
      <c r="Q18" s="7">
        <f t="shared" si="0"/>
        <v>40</v>
      </c>
      <c r="R18" s="4">
        <f t="shared" si="1"/>
        <v>36</v>
      </c>
      <c r="S18" s="4">
        <f t="shared" si="2"/>
        <v>36</v>
      </c>
      <c r="T18" s="10">
        <f>SUM(Table13[[#This Row],[T Music]:[T Perf]])</f>
        <v>112</v>
      </c>
      <c r="U18" s="7">
        <f t="shared" si="3"/>
        <v>51</v>
      </c>
      <c r="V18" s="9">
        <f>RANK(Table13[[#This Row],[T Rank]],Table13[T Rank],1)</f>
        <v>16</v>
      </c>
      <c r="W18" s="9">
        <f>IF(COUNTIF(Table13[Auto Rank],Table13[[#This Row],[Auto Rank]])&gt;1,RANK(Table13[[#This Row],[T Score]],Table13[T Score],0)/100,0)</f>
        <v>0</v>
      </c>
      <c r="X18" s="10">
        <f>Table13[[#This Row],[Auto Rank]]+Table13[[#This Row],[Tie break?]]</f>
        <v>16</v>
      </c>
    </row>
    <row r="19" spans="1:28" x14ac:dyDescent="0.2">
      <c r="A19" s="43" t="s">
        <v>134</v>
      </c>
      <c r="B19" s="30">
        <v>11</v>
      </c>
      <c r="C19" s="28">
        <v>12</v>
      </c>
      <c r="D19" s="25">
        <v>15</v>
      </c>
      <c r="E19" s="31">
        <f>SUM(Table13[[#This Row],[Music J1]:[Perf J1]])</f>
        <v>38</v>
      </c>
      <c r="F19" s="32">
        <f>RANK(Table13[[#This Row],[SCR J1]],Table13[SCR J1])</f>
        <v>13</v>
      </c>
      <c r="G19" s="30">
        <v>12</v>
      </c>
      <c r="H19" s="25">
        <v>13</v>
      </c>
      <c r="I19" s="25">
        <v>11</v>
      </c>
      <c r="J19" s="33">
        <f>SUM(Table13[[#This Row],[Music J2]:[Perf J2]])</f>
        <v>36</v>
      </c>
      <c r="K19" s="32">
        <f>RANK(Table13[[#This Row],[SCR J2]],Table13[SCR J2],)</f>
        <v>25</v>
      </c>
      <c r="L19" s="30">
        <v>13</v>
      </c>
      <c r="M19" s="25">
        <v>13</v>
      </c>
      <c r="N19" s="25">
        <v>10</v>
      </c>
      <c r="O19" s="33">
        <f>SUM(Table13[[#This Row],[Music J3]:[Perf J3]])</f>
        <v>36</v>
      </c>
      <c r="P19" s="32">
        <f>RANK(Table13[[#This Row],[SCR J3]],Table13[SCR J3])</f>
        <v>15</v>
      </c>
      <c r="Q19" s="34">
        <f t="shared" si="0"/>
        <v>36</v>
      </c>
      <c r="R19" s="31">
        <f t="shared" si="1"/>
        <v>38</v>
      </c>
      <c r="S19" s="31">
        <f t="shared" si="2"/>
        <v>36</v>
      </c>
      <c r="T19" s="35">
        <f>SUM(Table13[[#This Row],[T Music]:[T Perf]])</f>
        <v>110</v>
      </c>
      <c r="U19" s="34">
        <f t="shared" si="3"/>
        <v>53</v>
      </c>
      <c r="V19" s="33">
        <f>RANK(Table13[[#This Row],[T Rank]],Table13[T Rank],1)</f>
        <v>17</v>
      </c>
      <c r="W19" s="33">
        <f>IF(COUNTIF(Table13[Auto Rank],Table13[[#This Row],[Auto Rank]])&gt;1,RANK(Table13[[#This Row],[T Score]],Table13[T Score],0)/100,0)</f>
        <v>0</v>
      </c>
      <c r="X19" s="35">
        <f>Table13[[#This Row],[Auto Rank]]+Table13[[#This Row],[Tie break?]]</f>
        <v>17</v>
      </c>
    </row>
    <row r="20" spans="1:28" x14ac:dyDescent="0.2">
      <c r="A20" s="43" t="s">
        <v>53</v>
      </c>
      <c r="B20" s="30">
        <v>12</v>
      </c>
      <c r="C20" s="28">
        <v>11</v>
      </c>
      <c r="D20" s="25">
        <v>10</v>
      </c>
      <c r="E20" s="4">
        <f>SUM(Table13[[#This Row],[Music J1]:[Perf J1]])</f>
        <v>33</v>
      </c>
      <c r="F20" s="8">
        <f>RANK(Table13[[#This Row],[SCR J1]],Table13[SCR J1])</f>
        <v>18</v>
      </c>
      <c r="G20" s="30">
        <v>17</v>
      </c>
      <c r="H20" s="25">
        <v>18</v>
      </c>
      <c r="I20" s="25">
        <v>17</v>
      </c>
      <c r="J20" s="9">
        <f>SUM(Table13[[#This Row],[Music J2]:[Perf J2]])</f>
        <v>52</v>
      </c>
      <c r="K20" s="8">
        <f>RANK(Table13[[#This Row],[SCR J2]],Table13[SCR J2],)</f>
        <v>10</v>
      </c>
      <c r="L20" s="30">
        <v>10</v>
      </c>
      <c r="M20" s="25">
        <v>11</v>
      </c>
      <c r="N20" s="25">
        <v>9</v>
      </c>
      <c r="O20" s="9">
        <f>SUM(Table13[[#This Row],[Music J3]:[Perf J3]])</f>
        <v>30</v>
      </c>
      <c r="P20" s="8">
        <f>RANK(Table13[[#This Row],[SCR J3]],Table13[SCR J3])</f>
        <v>27</v>
      </c>
      <c r="Q20" s="7">
        <f t="shared" si="0"/>
        <v>39</v>
      </c>
      <c r="R20" s="4">
        <f t="shared" si="1"/>
        <v>40</v>
      </c>
      <c r="S20" s="4">
        <f t="shared" si="2"/>
        <v>36</v>
      </c>
      <c r="T20" s="10">
        <f>SUM(Table13[[#This Row],[T Music]:[T Perf]])</f>
        <v>115</v>
      </c>
      <c r="U20" s="7">
        <f t="shared" si="3"/>
        <v>55</v>
      </c>
      <c r="V20" s="9">
        <f>RANK(Table13[[#This Row],[T Rank]],Table13[T Rank],1)</f>
        <v>18</v>
      </c>
      <c r="W20" s="9">
        <f>IF(COUNTIF(Table13[Auto Rank],Table13[[#This Row],[Auto Rank]])&gt;1,RANK(Table13[[#This Row],[T Score]],Table13[T Score],0)/100,0)</f>
        <v>0.16</v>
      </c>
      <c r="X20" s="10">
        <f>Table13[[#This Row],[Auto Rank]]+Table13[[#This Row],[Tie break?]]</f>
        <v>18.16</v>
      </c>
    </row>
    <row r="21" spans="1:28" x14ac:dyDescent="0.2">
      <c r="A21" s="43" t="s">
        <v>35</v>
      </c>
      <c r="B21" s="30">
        <v>13</v>
      </c>
      <c r="C21" s="28">
        <v>10</v>
      </c>
      <c r="D21" s="25">
        <v>14</v>
      </c>
      <c r="E21" s="4">
        <f>SUM(Table13[[#This Row],[Music J1]:[Perf J1]])</f>
        <v>37</v>
      </c>
      <c r="F21" s="8">
        <f>RANK(Table13[[#This Row],[SCR J1]],Table13[SCR J1])</f>
        <v>14</v>
      </c>
      <c r="G21" s="30">
        <v>15</v>
      </c>
      <c r="H21" s="25">
        <v>14</v>
      </c>
      <c r="I21" s="25">
        <v>12</v>
      </c>
      <c r="J21" s="9">
        <f>SUM(Table13[[#This Row],[Music J2]:[Perf J2]])</f>
        <v>41</v>
      </c>
      <c r="K21" s="8">
        <f>RANK(Table13[[#This Row],[SCR J2]],Table13[SCR J2],)</f>
        <v>20</v>
      </c>
      <c r="L21" s="30">
        <v>11</v>
      </c>
      <c r="M21" s="25">
        <v>13</v>
      </c>
      <c r="N21" s="25">
        <v>10</v>
      </c>
      <c r="O21" s="9">
        <f>SUM(Table13[[#This Row],[Music J3]:[Perf J3]])</f>
        <v>34</v>
      </c>
      <c r="P21" s="8">
        <f>RANK(Table13[[#This Row],[SCR J3]],Table13[SCR J3])</f>
        <v>21</v>
      </c>
      <c r="Q21" s="7">
        <f t="shared" si="0"/>
        <v>39</v>
      </c>
      <c r="R21" s="4">
        <f t="shared" si="1"/>
        <v>37</v>
      </c>
      <c r="S21" s="4">
        <f t="shared" si="2"/>
        <v>36</v>
      </c>
      <c r="T21" s="10">
        <f>SUM(Table13[[#This Row],[T Music]:[T Perf]])</f>
        <v>112</v>
      </c>
      <c r="U21" s="7">
        <f t="shared" si="3"/>
        <v>55</v>
      </c>
      <c r="V21" s="9">
        <f>RANK(Table13[[#This Row],[T Rank]],Table13[T Rank],1)</f>
        <v>18</v>
      </c>
      <c r="W21" s="9">
        <f>IF(COUNTIF(Table13[Auto Rank],Table13[[#This Row],[Auto Rank]])&gt;1,RANK(Table13[[#This Row],[T Score]],Table13[T Score],0)/100,0)</f>
        <v>0.18</v>
      </c>
      <c r="X21" s="10">
        <f>Table13[[#This Row],[Auto Rank]]+Table13[[#This Row],[Tie break?]]</f>
        <v>18.18</v>
      </c>
    </row>
    <row r="22" spans="1:28" x14ac:dyDescent="0.2">
      <c r="A22" s="43" t="s">
        <v>135</v>
      </c>
      <c r="B22" s="30">
        <v>11</v>
      </c>
      <c r="C22" s="28">
        <v>10</v>
      </c>
      <c r="D22" s="25">
        <v>11</v>
      </c>
      <c r="E22" s="4">
        <f>SUM(Table13[[#This Row],[Music J1]:[Perf J1]])</f>
        <v>32</v>
      </c>
      <c r="F22" s="8">
        <f>RANK(Table13[[#This Row],[SCR J1]],Table13[SCR J1])</f>
        <v>20</v>
      </c>
      <c r="G22" s="30">
        <v>14</v>
      </c>
      <c r="H22" s="25">
        <v>15</v>
      </c>
      <c r="I22" s="25">
        <v>14</v>
      </c>
      <c r="J22" s="9">
        <f>SUM(Table13[[#This Row],[Music J2]:[Perf J2]])</f>
        <v>43</v>
      </c>
      <c r="K22" s="8">
        <f>RANK(Table13[[#This Row],[SCR J2]],Table13[SCR J2],)</f>
        <v>17</v>
      </c>
      <c r="L22" s="30">
        <v>12</v>
      </c>
      <c r="M22" s="25">
        <v>11</v>
      </c>
      <c r="N22" s="25">
        <v>12</v>
      </c>
      <c r="O22" s="9">
        <f>SUM(Table13[[#This Row],[Music J3]:[Perf J3]])</f>
        <v>35</v>
      </c>
      <c r="P22" s="8">
        <f>RANK(Table13[[#This Row],[SCR J3]],Table13[SCR J3])</f>
        <v>20</v>
      </c>
      <c r="Q22" s="7">
        <f t="shared" si="0"/>
        <v>37</v>
      </c>
      <c r="R22" s="4">
        <f t="shared" si="1"/>
        <v>36</v>
      </c>
      <c r="S22" s="4">
        <f t="shared" si="2"/>
        <v>37</v>
      </c>
      <c r="T22" s="10">
        <f>SUM(Table13[[#This Row],[T Music]:[T Perf]])</f>
        <v>110</v>
      </c>
      <c r="U22" s="7">
        <f t="shared" si="3"/>
        <v>57</v>
      </c>
      <c r="V22" s="9">
        <f>RANK(Table13[[#This Row],[T Rank]],Table13[T Rank],1)</f>
        <v>20</v>
      </c>
      <c r="W22" s="9">
        <f>IF(COUNTIF(Table13[Auto Rank],Table13[[#This Row],[Auto Rank]])&gt;1,RANK(Table13[[#This Row],[T Score]],Table13[T Score],0)/100,0)</f>
        <v>0</v>
      </c>
      <c r="X22" s="10">
        <f>Table13[[#This Row],[Auto Rank]]+Table13[[#This Row],[Tie break?]]</f>
        <v>20</v>
      </c>
    </row>
    <row r="23" spans="1:28" x14ac:dyDescent="0.2">
      <c r="A23" s="43" t="s">
        <v>132</v>
      </c>
      <c r="B23" s="30">
        <v>10</v>
      </c>
      <c r="C23" s="28">
        <v>14</v>
      </c>
      <c r="D23" s="25">
        <v>6</v>
      </c>
      <c r="E23" s="4">
        <f>SUM(Table13[[#This Row],[Music J1]:[Perf J1]])</f>
        <v>30</v>
      </c>
      <c r="F23" s="8">
        <f>RANK(Table13[[#This Row],[SCR J1]],Table13[SCR J1])</f>
        <v>25</v>
      </c>
      <c r="G23" s="30">
        <v>16</v>
      </c>
      <c r="H23" s="25">
        <v>18</v>
      </c>
      <c r="I23" s="25">
        <v>17</v>
      </c>
      <c r="J23" s="9">
        <f>SUM(Table13[[#This Row],[Music J2]:[Perf J2]])</f>
        <v>51</v>
      </c>
      <c r="K23" s="8">
        <f>RANK(Table13[[#This Row],[SCR J2]],Table13[SCR J2],)</f>
        <v>12</v>
      </c>
      <c r="L23" s="30">
        <v>14</v>
      </c>
      <c r="M23" s="25">
        <v>14</v>
      </c>
      <c r="N23" s="25">
        <v>4</v>
      </c>
      <c r="O23" s="9">
        <f>SUM(Table13[[#This Row],[Music J3]:[Perf J3]])</f>
        <v>32</v>
      </c>
      <c r="P23" s="8">
        <f>RANK(Table13[[#This Row],[SCR J3]],Table13[SCR J3])</f>
        <v>24</v>
      </c>
      <c r="Q23" s="7">
        <f t="shared" si="0"/>
        <v>40</v>
      </c>
      <c r="R23" s="4">
        <f t="shared" si="1"/>
        <v>46</v>
      </c>
      <c r="S23" s="4">
        <f t="shared" si="2"/>
        <v>27</v>
      </c>
      <c r="T23" s="10">
        <f>SUM(Table13[[#This Row],[T Music]:[T Perf]])</f>
        <v>113</v>
      </c>
      <c r="U23" s="7">
        <f t="shared" si="3"/>
        <v>61</v>
      </c>
      <c r="V23" s="9">
        <f>RANK(Table13[[#This Row],[T Rank]],Table13[T Rank],1)</f>
        <v>21</v>
      </c>
      <c r="W23" s="9">
        <f>IF(COUNTIF(Table13[Auto Rank],Table13[[#This Row],[Auto Rank]])&gt;1,RANK(Table13[[#This Row],[T Score]],Table13[T Score],0)/100,0)</f>
        <v>0</v>
      </c>
      <c r="X23" s="10">
        <f>Table13[[#This Row],[Auto Rank]]+Table13[[#This Row],[Tie break?]]</f>
        <v>21</v>
      </c>
    </row>
    <row r="24" spans="1:28" x14ac:dyDescent="0.2">
      <c r="A24" s="43" t="s">
        <v>52</v>
      </c>
      <c r="B24" s="30">
        <v>14</v>
      </c>
      <c r="C24" s="28">
        <v>6</v>
      </c>
      <c r="D24" s="25">
        <v>11</v>
      </c>
      <c r="E24" s="4">
        <f>SUM(Table13[[#This Row],[Music J1]:[Perf J1]])</f>
        <v>31</v>
      </c>
      <c r="F24" s="8">
        <f>RANK(Table13[[#This Row],[SCR J1]],Table13[SCR J1])</f>
        <v>21</v>
      </c>
      <c r="G24" s="30">
        <v>12</v>
      </c>
      <c r="H24" s="25">
        <v>15</v>
      </c>
      <c r="I24" s="25">
        <v>16</v>
      </c>
      <c r="J24" s="9">
        <f>SUM(Table13[[#This Row],[Music J2]:[Perf J2]])</f>
        <v>43</v>
      </c>
      <c r="K24" s="8">
        <f>RANK(Table13[[#This Row],[SCR J2]],Table13[SCR J2],)</f>
        <v>17</v>
      </c>
      <c r="L24" s="30">
        <v>10</v>
      </c>
      <c r="M24" s="25">
        <v>11</v>
      </c>
      <c r="N24" s="25">
        <v>11</v>
      </c>
      <c r="O24" s="9">
        <f>SUM(Table13[[#This Row],[Music J3]:[Perf J3]])</f>
        <v>32</v>
      </c>
      <c r="P24" s="8">
        <f>RANK(Table13[[#This Row],[SCR J3]],Table13[SCR J3])</f>
        <v>24</v>
      </c>
      <c r="Q24" s="7">
        <f t="shared" si="0"/>
        <v>36</v>
      </c>
      <c r="R24" s="4">
        <f t="shared" si="1"/>
        <v>32</v>
      </c>
      <c r="S24" s="4">
        <f t="shared" si="2"/>
        <v>38</v>
      </c>
      <c r="T24" s="10">
        <f>SUM(Table13[[#This Row],[T Music]:[T Perf]])</f>
        <v>106</v>
      </c>
      <c r="U24" s="7">
        <f t="shared" si="3"/>
        <v>62</v>
      </c>
      <c r="V24" s="9">
        <f>RANK(Table13[[#This Row],[T Rank]],Table13[T Rank],1)</f>
        <v>22</v>
      </c>
      <c r="W24" s="9">
        <f>IF(COUNTIF(Table13[Auto Rank],Table13[[#This Row],[Auto Rank]])&gt;1,RANK(Table13[[#This Row],[T Score]],Table13[T Score],0)/100,0)</f>
        <v>0</v>
      </c>
      <c r="X24" s="10">
        <f>Table13[[#This Row],[Auto Rank]]+Table13[[#This Row],[Tie break?]]</f>
        <v>22</v>
      </c>
    </row>
    <row r="25" spans="1:28" x14ac:dyDescent="0.2">
      <c r="A25" s="43" t="s">
        <v>54</v>
      </c>
      <c r="B25" s="30">
        <v>11</v>
      </c>
      <c r="C25" s="28">
        <v>7</v>
      </c>
      <c r="D25" s="25">
        <v>8</v>
      </c>
      <c r="E25" s="4">
        <f>SUM(Table13[[#This Row],[Music J1]:[Perf J1]])</f>
        <v>26</v>
      </c>
      <c r="F25" s="8">
        <f>RANK(Table13[[#This Row],[SCR J1]],Table13[SCR J1])</f>
        <v>30</v>
      </c>
      <c r="G25" s="30">
        <v>18</v>
      </c>
      <c r="H25" s="25">
        <v>18</v>
      </c>
      <c r="I25" s="25">
        <v>20</v>
      </c>
      <c r="J25" s="9">
        <f>SUM(Table13[[#This Row],[Music J2]:[Perf J2]])</f>
        <v>56</v>
      </c>
      <c r="K25" s="8">
        <f>RANK(Table13[[#This Row],[SCR J2]],Table13[SCR J2],)</f>
        <v>7</v>
      </c>
      <c r="L25" s="30">
        <v>11</v>
      </c>
      <c r="M25" s="25">
        <v>9</v>
      </c>
      <c r="N25" s="25">
        <v>10</v>
      </c>
      <c r="O25" s="9">
        <f>SUM(Table13[[#This Row],[Music J3]:[Perf J3]])</f>
        <v>30</v>
      </c>
      <c r="P25" s="8">
        <f>RANK(Table13[[#This Row],[SCR J3]],Table13[SCR J3])</f>
        <v>27</v>
      </c>
      <c r="Q25" s="7">
        <f t="shared" si="0"/>
        <v>40</v>
      </c>
      <c r="R25" s="4">
        <f t="shared" si="1"/>
        <v>34</v>
      </c>
      <c r="S25" s="4">
        <f t="shared" si="2"/>
        <v>38</v>
      </c>
      <c r="T25" s="10">
        <f>SUM(Table13[[#This Row],[T Music]:[T Perf]])</f>
        <v>112</v>
      </c>
      <c r="U25" s="7">
        <f t="shared" si="3"/>
        <v>64</v>
      </c>
      <c r="V25" s="9">
        <f>RANK(Table13[[#This Row],[T Rank]],Table13[T Rank],1)</f>
        <v>23</v>
      </c>
      <c r="W25" s="9">
        <f>IF(COUNTIF(Table13[Auto Rank],Table13[[#This Row],[Auto Rank]])&gt;1,RANK(Table13[[#This Row],[T Score]],Table13[T Score],0)/100,0)</f>
        <v>0</v>
      </c>
      <c r="X25" s="10">
        <f>Table13[[#This Row],[Auto Rank]]+Table13[[#This Row],[Tie break?]]</f>
        <v>23</v>
      </c>
    </row>
    <row r="26" spans="1:28" x14ac:dyDescent="0.2">
      <c r="A26" s="43" t="s">
        <v>38</v>
      </c>
      <c r="B26" s="30">
        <v>13</v>
      </c>
      <c r="C26" s="28">
        <v>11</v>
      </c>
      <c r="D26" s="25">
        <v>7</v>
      </c>
      <c r="E26" s="3">
        <f>SUM(Table13[[#This Row],[Music J1]:[Perf J1]])</f>
        <v>31</v>
      </c>
      <c r="F26" s="6">
        <f>RANK(Table13[[#This Row],[SCR J1]],Table13[SCR J1])</f>
        <v>21</v>
      </c>
      <c r="G26" s="30">
        <v>6</v>
      </c>
      <c r="H26" s="25">
        <v>8</v>
      </c>
      <c r="I26" s="25">
        <v>6</v>
      </c>
      <c r="J26" s="3">
        <f>SUM(Table13[[#This Row],[Music J2]:[Perf J2]])</f>
        <v>20</v>
      </c>
      <c r="K26" s="6">
        <f>RANK(Table13[[#This Row],[SCR J2]],Table13[SCR J2],)</f>
        <v>31</v>
      </c>
      <c r="L26" s="30">
        <v>12</v>
      </c>
      <c r="M26" s="25">
        <v>12</v>
      </c>
      <c r="N26" s="25">
        <v>12</v>
      </c>
      <c r="O26" s="3">
        <f>SUM(Table13[[#This Row],[Music J3]:[Perf J3]])</f>
        <v>36</v>
      </c>
      <c r="P26" s="6">
        <f>RANK(Table13[[#This Row],[SCR J3]],Table13[SCR J3])</f>
        <v>15</v>
      </c>
      <c r="Q26" s="5">
        <f t="shared" si="0"/>
        <v>31</v>
      </c>
      <c r="R26" s="3">
        <f t="shared" si="1"/>
        <v>31</v>
      </c>
      <c r="S26" s="3">
        <f t="shared" si="2"/>
        <v>25</v>
      </c>
      <c r="T26" s="6">
        <f>SUM(Table13[[#This Row],[T Music]:[T Perf]])</f>
        <v>87</v>
      </c>
      <c r="U26" s="5">
        <f t="shared" si="3"/>
        <v>67</v>
      </c>
      <c r="V26" s="4">
        <f>RANK(Table13[[#This Row],[T Rank]],Table13[T Rank],1)</f>
        <v>24</v>
      </c>
      <c r="W26" s="4">
        <f>IF(COUNTIF(Table13[Auto Rank],Table13[[#This Row],[Auto Rank]])&gt;1,RANK(Table13[[#This Row],[T Score]],Table13[T Score],0)/100,0)</f>
        <v>0</v>
      </c>
      <c r="X26" s="8">
        <f>Table13[[#This Row],[Auto Rank]]+Table13[[#This Row],[Tie break?]]</f>
        <v>24</v>
      </c>
    </row>
    <row r="27" spans="1:28" x14ac:dyDescent="0.2">
      <c r="A27" s="43" t="s">
        <v>137</v>
      </c>
      <c r="B27" s="30">
        <v>7</v>
      </c>
      <c r="C27" s="28">
        <v>6</v>
      </c>
      <c r="D27" s="25">
        <v>7</v>
      </c>
      <c r="E27" s="4">
        <f>SUM(Table13[[#This Row],[Music J1]:[Perf J1]])</f>
        <v>20</v>
      </c>
      <c r="F27" s="8">
        <f>RANK(Table13[[#This Row],[SCR J1]],Table13[SCR J1])</f>
        <v>33</v>
      </c>
      <c r="G27" s="30">
        <v>13</v>
      </c>
      <c r="H27" s="25">
        <v>13</v>
      </c>
      <c r="I27" s="25">
        <v>12</v>
      </c>
      <c r="J27" s="9">
        <f>SUM(Table13[[#This Row],[Music J2]:[Perf J2]])</f>
        <v>38</v>
      </c>
      <c r="K27" s="8">
        <f>RANK(Table13[[#This Row],[SCR J2]],Table13[SCR J2],)</f>
        <v>23</v>
      </c>
      <c r="L27" s="30">
        <v>11</v>
      </c>
      <c r="M27" s="25">
        <v>13</v>
      </c>
      <c r="N27" s="25">
        <v>12</v>
      </c>
      <c r="O27" s="9">
        <f>SUM(Table13[[#This Row],[Music J3]:[Perf J3]])</f>
        <v>36</v>
      </c>
      <c r="P27" s="8">
        <f>RANK(Table13[[#This Row],[SCR J3]],Table13[SCR J3])</f>
        <v>15</v>
      </c>
      <c r="Q27" s="7">
        <f t="shared" si="0"/>
        <v>31</v>
      </c>
      <c r="R27" s="4">
        <f t="shared" si="1"/>
        <v>32</v>
      </c>
      <c r="S27" s="4">
        <f t="shared" si="2"/>
        <v>31</v>
      </c>
      <c r="T27" s="10">
        <f>SUM(Table13[[#This Row],[T Music]:[T Perf]])</f>
        <v>94</v>
      </c>
      <c r="U27" s="7">
        <f t="shared" si="3"/>
        <v>71</v>
      </c>
      <c r="V27" s="9">
        <f>RANK(Table13[[#This Row],[T Rank]],Table13[T Rank],1)</f>
        <v>25</v>
      </c>
      <c r="W27" s="9">
        <f>IF(COUNTIF(Table13[Auto Rank],Table13[[#This Row],[Auto Rank]])&gt;1,RANK(Table13[[#This Row],[T Score]],Table13[T Score],0)/100,0)</f>
        <v>0</v>
      </c>
      <c r="X27" s="10">
        <f>Table13[[#This Row],[Auto Rank]]+Table13[[#This Row],[Tie break?]]</f>
        <v>25</v>
      </c>
    </row>
    <row r="28" spans="1:28" x14ac:dyDescent="0.2">
      <c r="A28" s="43" t="s">
        <v>46</v>
      </c>
      <c r="B28" s="30">
        <v>12</v>
      </c>
      <c r="C28" s="28">
        <v>6</v>
      </c>
      <c r="D28" s="25">
        <v>11</v>
      </c>
      <c r="E28" s="4">
        <f>SUM(Table13[[#This Row],[Music J1]:[Perf J1]])</f>
        <v>29</v>
      </c>
      <c r="F28" s="8">
        <f>RANK(Table13[[#This Row],[SCR J1]],Table13[SCR J1])</f>
        <v>26</v>
      </c>
      <c r="G28" s="30">
        <v>12</v>
      </c>
      <c r="H28" s="25">
        <v>14</v>
      </c>
      <c r="I28" s="25">
        <v>15</v>
      </c>
      <c r="J28" s="9">
        <f>SUM(Table13[[#This Row],[Music J2]:[Perf J2]])</f>
        <v>41</v>
      </c>
      <c r="K28" s="8">
        <f>RANK(Table13[[#This Row],[SCR J2]],Table13[SCR J2],)</f>
        <v>20</v>
      </c>
      <c r="L28" s="30">
        <v>9</v>
      </c>
      <c r="M28" s="25">
        <v>10</v>
      </c>
      <c r="N28" s="25">
        <v>12</v>
      </c>
      <c r="O28" s="9">
        <f>SUM(Table13[[#This Row],[Music J3]:[Perf J3]])</f>
        <v>31</v>
      </c>
      <c r="P28" s="8">
        <f>RANK(Table13[[#This Row],[SCR J3]],Table13[SCR J3])</f>
        <v>26</v>
      </c>
      <c r="Q28" s="7">
        <f t="shared" si="0"/>
        <v>33</v>
      </c>
      <c r="R28" s="4">
        <f t="shared" si="1"/>
        <v>30</v>
      </c>
      <c r="S28" s="4">
        <f t="shared" si="2"/>
        <v>38</v>
      </c>
      <c r="T28" s="10">
        <f>SUM(Table13[[#This Row],[T Music]:[T Perf]])</f>
        <v>101</v>
      </c>
      <c r="U28" s="7">
        <f t="shared" si="3"/>
        <v>72</v>
      </c>
      <c r="V28" s="9">
        <f>RANK(Table13[[#This Row],[T Rank]],Table13[T Rank],1)</f>
        <v>26</v>
      </c>
      <c r="W28" s="9">
        <f>IF(COUNTIF(Table13[Auto Rank],Table13[[#This Row],[Auto Rank]])&gt;1,RANK(Table13[[#This Row],[T Score]],Table13[T Score],0)/100,0)</f>
        <v>0.24</v>
      </c>
      <c r="X28" s="10">
        <f>Table13[[#This Row],[Auto Rank]]+Table13[[#This Row],[Tie break?]]</f>
        <v>26.24</v>
      </c>
    </row>
    <row r="29" spans="1:28" x14ac:dyDescent="0.2">
      <c r="A29" s="43" t="s">
        <v>136</v>
      </c>
      <c r="B29" s="30">
        <v>10</v>
      </c>
      <c r="C29" s="28">
        <v>11</v>
      </c>
      <c r="D29" s="25">
        <v>12</v>
      </c>
      <c r="E29" s="4">
        <f>SUM(Table13[[#This Row],[Music J1]:[Perf J1]])</f>
        <v>33</v>
      </c>
      <c r="F29" s="8">
        <f>RANK(Table13[[#This Row],[SCR J1]],Table13[SCR J1])</f>
        <v>18</v>
      </c>
      <c r="G29" s="30">
        <v>12</v>
      </c>
      <c r="H29" s="25">
        <v>14</v>
      </c>
      <c r="I29" s="25">
        <v>10</v>
      </c>
      <c r="J29" s="9">
        <f>SUM(Table13[[#This Row],[Music J2]:[Perf J2]])</f>
        <v>36</v>
      </c>
      <c r="K29" s="8">
        <f>RANK(Table13[[#This Row],[SCR J2]],Table13[SCR J2],)</f>
        <v>25</v>
      </c>
      <c r="L29" s="30">
        <v>9</v>
      </c>
      <c r="M29" s="25">
        <v>11</v>
      </c>
      <c r="N29" s="25">
        <v>9</v>
      </c>
      <c r="O29" s="9">
        <f>SUM(Table13[[#This Row],[Music J3]:[Perf J3]])</f>
        <v>29</v>
      </c>
      <c r="P29" s="8">
        <f>RANK(Table13[[#This Row],[SCR J3]],Table13[SCR J3])</f>
        <v>29</v>
      </c>
      <c r="Q29" s="7">
        <f t="shared" si="0"/>
        <v>31</v>
      </c>
      <c r="R29" s="4">
        <f t="shared" si="1"/>
        <v>36</v>
      </c>
      <c r="S29" s="4">
        <f t="shared" si="2"/>
        <v>31</v>
      </c>
      <c r="T29" s="10">
        <f>SUM(Table13[[#This Row],[T Music]:[T Perf]])</f>
        <v>98</v>
      </c>
      <c r="U29" s="7">
        <f t="shared" si="3"/>
        <v>72</v>
      </c>
      <c r="V29" s="9">
        <f>RANK(Table13[[#This Row],[T Rank]],Table13[T Rank],1)</f>
        <v>26</v>
      </c>
      <c r="W29" s="9">
        <f>IF(COUNTIF(Table13[Auto Rank],Table13[[#This Row],[Auto Rank]])&gt;1,RANK(Table13[[#This Row],[T Score]],Table13[T Score],0)/100,0)</f>
        <v>0.26</v>
      </c>
      <c r="X29" s="10">
        <f>Table13[[#This Row],[Auto Rank]]+Table13[[#This Row],[Tie break?]]</f>
        <v>26.26</v>
      </c>
    </row>
    <row r="30" spans="1:28" x14ac:dyDescent="0.2">
      <c r="A30" s="43" t="s">
        <v>43</v>
      </c>
      <c r="B30" s="30">
        <v>10</v>
      </c>
      <c r="C30" s="28">
        <v>5</v>
      </c>
      <c r="D30" s="25">
        <v>12</v>
      </c>
      <c r="E30" s="4">
        <f>SUM(Table13[[#This Row],[Music J1]:[Perf J1]])</f>
        <v>27</v>
      </c>
      <c r="F30" s="8">
        <f>RANK(Table13[[#This Row],[SCR J1]],Table13[SCR J1])</f>
        <v>29</v>
      </c>
      <c r="G30" s="30">
        <v>14</v>
      </c>
      <c r="H30" s="25">
        <v>12</v>
      </c>
      <c r="I30" s="25">
        <v>14</v>
      </c>
      <c r="J30" s="9">
        <f>SUM(Table13[[#This Row],[Music J2]:[Perf J2]])</f>
        <v>40</v>
      </c>
      <c r="K30" s="8">
        <f>RANK(Table13[[#This Row],[SCR J2]],Table13[SCR J2],)</f>
        <v>22</v>
      </c>
      <c r="L30" s="30">
        <v>10</v>
      </c>
      <c r="M30" s="25">
        <v>12</v>
      </c>
      <c r="N30" s="25">
        <v>11</v>
      </c>
      <c r="O30" s="9">
        <f>SUM(Table13[[#This Row],[Music J3]:[Perf J3]])</f>
        <v>33</v>
      </c>
      <c r="P30" s="8">
        <f>RANK(Table13[[#This Row],[SCR J3]],Table13[SCR J3])</f>
        <v>23</v>
      </c>
      <c r="Q30" s="7">
        <f t="shared" si="0"/>
        <v>34</v>
      </c>
      <c r="R30" s="4">
        <f t="shared" si="1"/>
        <v>29</v>
      </c>
      <c r="S30" s="4">
        <f t="shared" si="2"/>
        <v>37</v>
      </c>
      <c r="T30" s="10">
        <f>SUM(Table13[[#This Row],[T Music]:[T Perf]])</f>
        <v>100</v>
      </c>
      <c r="U30" s="7">
        <f t="shared" si="3"/>
        <v>74</v>
      </c>
      <c r="V30" s="9">
        <f>RANK(Table13[[#This Row],[T Rank]],Table13[T Rank],1)</f>
        <v>28</v>
      </c>
      <c r="W30" s="9">
        <f>IF(COUNTIF(Table13[Auto Rank],Table13[[#This Row],[Auto Rank]])&gt;1,RANK(Table13[[#This Row],[T Score]],Table13[T Score],0)/100,0)</f>
        <v>0</v>
      </c>
      <c r="X30" s="10">
        <f>Table13[[#This Row],[Auto Rank]]+Table13[[#This Row],[Tie break?]]</f>
        <v>28</v>
      </c>
    </row>
    <row r="31" spans="1:28" x14ac:dyDescent="0.2">
      <c r="A31" s="43" t="s">
        <v>49</v>
      </c>
      <c r="B31" s="30">
        <v>10</v>
      </c>
      <c r="C31" s="28">
        <v>10</v>
      </c>
      <c r="D31" s="25">
        <v>11</v>
      </c>
      <c r="E31" s="4">
        <f>SUM(Table13[[#This Row],[Music J1]:[Perf J1]])</f>
        <v>31</v>
      </c>
      <c r="F31" s="8">
        <f>RANK(Table13[[#This Row],[SCR J1]],Table13[SCR J1])</f>
        <v>21</v>
      </c>
      <c r="G31" s="30">
        <v>8</v>
      </c>
      <c r="H31" s="25">
        <v>10</v>
      </c>
      <c r="I31" s="25">
        <v>9</v>
      </c>
      <c r="J31" s="9">
        <f>SUM(Table13[[#This Row],[Music J2]:[Perf J2]])</f>
        <v>27</v>
      </c>
      <c r="K31" s="8">
        <f>RANK(Table13[[#This Row],[SCR J2]],Table13[SCR J2],)</f>
        <v>28</v>
      </c>
      <c r="L31" s="30">
        <v>8</v>
      </c>
      <c r="M31" s="25">
        <v>8</v>
      </c>
      <c r="N31" s="25">
        <v>10</v>
      </c>
      <c r="O31" s="9">
        <f>SUM(Table13[[#This Row],[Music J3]:[Perf J3]])</f>
        <v>26</v>
      </c>
      <c r="P31" s="8">
        <f>RANK(Table13[[#This Row],[SCR J3]],Table13[SCR J3])</f>
        <v>31</v>
      </c>
      <c r="Q31" s="7">
        <f t="shared" si="0"/>
        <v>26</v>
      </c>
      <c r="R31" s="4">
        <f t="shared" si="1"/>
        <v>28</v>
      </c>
      <c r="S31" s="4">
        <f t="shared" si="2"/>
        <v>30</v>
      </c>
      <c r="T31" s="10">
        <f>SUM(Table13[[#This Row],[T Music]:[T Perf]])</f>
        <v>84</v>
      </c>
      <c r="U31" s="7">
        <f t="shared" si="3"/>
        <v>80</v>
      </c>
      <c r="V31" s="9">
        <f>RANK(Table13[[#This Row],[T Rank]],Table13[T Rank],1)</f>
        <v>29</v>
      </c>
      <c r="W31" s="9">
        <f>IF(COUNTIF(Table13[Auto Rank],Table13[[#This Row],[Auto Rank]])&gt;1,RANK(Table13[[#This Row],[T Score]],Table13[T Score],0)/100,0)</f>
        <v>0</v>
      </c>
      <c r="X31" s="10">
        <f>Table13[[#This Row],[Auto Rank]]+Table13[[#This Row],[Tie break?]]</f>
        <v>29</v>
      </c>
      <c r="Y31" s="54"/>
      <c r="Z31" s="54"/>
      <c r="AA31" s="54"/>
      <c r="AB31" s="54"/>
    </row>
    <row r="32" spans="1:28" x14ac:dyDescent="0.2">
      <c r="A32" s="43" t="s">
        <v>37</v>
      </c>
      <c r="B32" s="30">
        <v>12</v>
      </c>
      <c r="C32" s="28">
        <v>11</v>
      </c>
      <c r="D32" s="25">
        <v>6</v>
      </c>
      <c r="E32" s="3">
        <f>SUM(Table13[[#This Row],[Music J1]:[Perf J1]])</f>
        <v>29</v>
      </c>
      <c r="F32" s="6">
        <f>RANK(Table13[[#This Row],[SCR J1]],Table13[SCR J1])</f>
        <v>26</v>
      </c>
      <c r="G32" s="30">
        <v>3</v>
      </c>
      <c r="H32" s="25">
        <v>3</v>
      </c>
      <c r="I32" s="25">
        <v>3</v>
      </c>
      <c r="J32" s="3">
        <f>SUM(Table13[[#This Row],[Music J2]:[Perf J2]])</f>
        <v>9</v>
      </c>
      <c r="K32" s="6">
        <f>RANK(Table13[[#This Row],[SCR J2]],Table13[SCR J2],)</f>
        <v>34</v>
      </c>
      <c r="L32" s="30">
        <v>13</v>
      </c>
      <c r="M32" s="25">
        <v>10</v>
      </c>
      <c r="N32" s="25">
        <v>11</v>
      </c>
      <c r="O32" s="3">
        <f>SUM(Table13[[#This Row],[Music J3]:[Perf J3]])</f>
        <v>34</v>
      </c>
      <c r="P32" s="6">
        <f>RANK(Table13[[#This Row],[SCR J3]],Table13[SCR J3])</f>
        <v>21</v>
      </c>
      <c r="Q32" s="5">
        <f t="shared" si="0"/>
        <v>28</v>
      </c>
      <c r="R32" s="3">
        <f t="shared" si="1"/>
        <v>24</v>
      </c>
      <c r="S32" s="3">
        <f t="shared" si="2"/>
        <v>20</v>
      </c>
      <c r="T32" s="6">
        <f>SUM(Table13[[#This Row],[T Music]:[T Perf]])</f>
        <v>72</v>
      </c>
      <c r="U32" s="5">
        <f t="shared" si="3"/>
        <v>81</v>
      </c>
      <c r="V32" s="4">
        <f>RANK(Table13[[#This Row],[T Rank]],Table13[T Rank],1)</f>
        <v>30</v>
      </c>
      <c r="W32" s="4">
        <f>IF(COUNTIF(Table13[Auto Rank],Table13[[#This Row],[Auto Rank]])&gt;1,RANK(Table13[[#This Row],[T Score]],Table13[T Score],0)/100,0)</f>
        <v>0</v>
      </c>
      <c r="X32" s="8">
        <f>Table13[[#This Row],[Auto Rank]]+Table13[[#This Row],[Tie break?]]</f>
        <v>30</v>
      </c>
    </row>
    <row r="33" spans="1:24" x14ac:dyDescent="0.2">
      <c r="A33" s="43" t="s">
        <v>128</v>
      </c>
      <c r="B33" s="30">
        <v>7</v>
      </c>
      <c r="C33" s="28">
        <v>11</v>
      </c>
      <c r="D33" s="25">
        <v>11</v>
      </c>
      <c r="E33" s="3">
        <f>SUM(Table13[[#This Row],[Music J1]:[Perf J1]])</f>
        <v>29</v>
      </c>
      <c r="F33" s="6">
        <f>RANK(Table13[[#This Row],[SCR J1]],Table13[SCR J1])</f>
        <v>26</v>
      </c>
      <c r="G33" s="30">
        <v>5</v>
      </c>
      <c r="H33" s="25">
        <v>6</v>
      </c>
      <c r="I33" s="25">
        <v>5</v>
      </c>
      <c r="J33" s="3">
        <f>SUM(Table13[[#This Row],[Music J2]:[Perf J2]])</f>
        <v>16</v>
      </c>
      <c r="K33" s="6">
        <f>RANK(Table13[[#This Row],[SCR J2]],Table13[SCR J2],)</f>
        <v>32</v>
      </c>
      <c r="L33" s="30">
        <v>8</v>
      </c>
      <c r="M33" s="25">
        <v>8</v>
      </c>
      <c r="N33" s="25">
        <v>10</v>
      </c>
      <c r="O33" s="3">
        <f>SUM(Table13[[#This Row],[Music J3]:[Perf J3]])</f>
        <v>26</v>
      </c>
      <c r="P33" s="6">
        <f>RANK(Table13[[#This Row],[SCR J3]],Table13[SCR J3])</f>
        <v>31</v>
      </c>
      <c r="Q33" s="5">
        <f t="shared" si="0"/>
        <v>20</v>
      </c>
      <c r="R33" s="3">
        <f t="shared" si="1"/>
        <v>25</v>
      </c>
      <c r="S33" s="3">
        <f t="shared" si="2"/>
        <v>26</v>
      </c>
      <c r="T33" s="6">
        <f>SUM(Table13[[#This Row],[T Music]:[T Perf]])</f>
        <v>71</v>
      </c>
      <c r="U33" s="5">
        <f t="shared" si="3"/>
        <v>89</v>
      </c>
      <c r="V33" s="4">
        <f>RANK(Table13[[#This Row],[T Rank]],Table13[T Rank],1)</f>
        <v>31</v>
      </c>
      <c r="W33" s="4">
        <f>IF(COUNTIF(Table13[Auto Rank],Table13[[#This Row],[Auto Rank]])&gt;1,RANK(Table13[[#This Row],[T Score]],Table13[T Score],0)/100,0)</f>
        <v>0</v>
      </c>
      <c r="X33" s="8">
        <f>Table13[[#This Row],[Auto Rank]]+Table13[[#This Row],[Tie break?]]</f>
        <v>31</v>
      </c>
    </row>
    <row r="34" spans="1:24" x14ac:dyDescent="0.2">
      <c r="A34" s="43" t="s">
        <v>51</v>
      </c>
      <c r="B34" s="30">
        <v>7</v>
      </c>
      <c r="C34" s="28">
        <v>7</v>
      </c>
      <c r="D34" s="25">
        <v>7</v>
      </c>
      <c r="E34" s="4">
        <f>SUM(Table13[[#This Row],[Music J1]:[Perf J1]])</f>
        <v>21</v>
      </c>
      <c r="F34" s="8">
        <f>RANK(Table13[[#This Row],[SCR J1]],Table13[SCR J1])</f>
        <v>31</v>
      </c>
      <c r="G34" s="30">
        <v>7</v>
      </c>
      <c r="H34" s="25">
        <v>10</v>
      </c>
      <c r="I34" s="25">
        <v>9</v>
      </c>
      <c r="J34" s="9">
        <f>SUM(Table13[[#This Row],[Music J2]:[Perf J2]])</f>
        <v>26</v>
      </c>
      <c r="K34" s="8">
        <f>RANK(Table13[[#This Row],[SCR J2]],Table13[SCR J2],)</f>
        <v>29</v>
      </c>
      <c r="L34" s="30">
        <v>8</v>
      </c>
      <c r="M34" s="25">
        <v>10</v>
      </c>
      <c r="N34" s="25">
        <v>9</v>
      </c>
      <c r="O34" s="9">
        <f>SUM(Table13[[#This Row],[Music J3]:[Perf J3]])</f>
        <v>27</v>
      </c>
      <c r="P34" s="8">
        <f>RANK(Table13[[#This Row],[SCR J3]],Table13[SCR J3])</f>
        <v>30</v>
      </c>
      <c r="Q34" s="7">
        <f t="shared" si="0"/>
        <v>22</v>
      </c>
      <c r="R34" s="4">
        <f t="shared" si="1"/>
        <v>27</v>
      </c>
      <c r="S34" s="4">
        <f t="shared" si="2"/>
        <v>25</v>
      </c>
      <c r="T34" s="10">
        <f>SUM(Table13[[#This Row],[T Music]:[T Perf]])</f>
        <v>74</v>
      </c>
      <c r="U34" s="7">
        <f t="shared" si="3"/>
        <v>90</v>
      </c>
      <c r="V34" s="9">
        <f>RANK(Table13[[#This Row],[T Rank]],Table13[T Rank],1)</f>
        <v>32</v>
      </c>
      <c r="W34" s="9">
        <f>IF(COUNTIF(Table13[Auto Rank],Table13[[#This Row],[Auto Rank]])&gt;1,RANK(Table13[[#This Row],[T Score]],Table13[T Score],0)/100,0)</f>
        <v>0</v>
      </c>
      <c r="X34" s="10">
        <f>Table13[[#This Row],[Auto Rank]]+Table13[[#This Row],[Tie break?]]</f>
        <v>32</v>
      </c>
    </row>
    <row r="35" spans="1:24" x14ac:dyDescent="0.2">
      <c r="A35" s="43" t="s">
        <v>92</v>
      </c>
      <c r="B35" s="30">
        <v>8</v>
      </c>
      <c r="C35" s="28">
        <v>6</v>
      </c>
      <c r="D35" s="25">
        <v>7</v>
      </c>
      <c r="E35" s="3">
        <f>SUM(Table13[[#This Row],[Music J1]:[Perf J1]])</f>
        <v>21</v>
      </c>
      <c r="F35" s="8">
        <f>RANK(Table13[[#This Row],[SCR J1]],Table13[SCR J1])</f>
        <v>31</v>
      </c>
      <c r="G35" s="30">
        <v>9</v>
      </c>
      <c r="H35" s="25">
        <v>9</v>
      </c>
      <c r="I35" s="25">
        <v>8</v>
      </c>
      <c r="J35" s="4">
        <f>SUM(Table13[[#This Row],[Music J2]:[Perf J2]])</f>
        <v>26</v>
      </c>
      <c r="K35" s="8">
        <f>RANK(Table13[[#This Row],[SCR J2]],Table13[SCR J2],)</f>
        <v>29</v>
      </c>
      <c r="L35" s="30">
        <v>11</v>
      </c>
      <c r="M35" s="25">
        <v>4</v>
      </c>
      <c r="N35" s="25">
        <v>10</v>
      </c>
      <c r="O35" s="4">
        <f>SUM(Table13[[#This Row],[Music J3]:[Perf J3]])</f>
        <v>25</v>
      </c>
      <c r="P35" s="8">
        <f>RANK(Table13[[#This Row],[SCR J3]],Table13[SCR J3])</f>
        <v>33</v>
      </c>
      <c r="Q35" s="7">
        <f t="shared" si="0"/>
        <v>28</v>
      </c>
      <c r="R35" s="4">
        <f t="shared" si="1"/>
        <v>19</v>
      </c>
      <c r="S35" s="4">
        <f t="shared" si="2"/>
        <v>25</v>
      </c>
      <c r="T35" s="8">
        <f>SUM(Table13[[#This Row],[T Music]:[T Perf]])</f>
        <v>72</v>
      </c>
      <c r="U35" s="7">
        <f t="shared" si="3"/>
        <v>93</v>
      </c>
      <c r="V35" s="9">
        <f>RANK(Table13[[#This Row],[T Rank]],Table13[T Rank],1)</f>
        <v>33</v>
      </c>
      <c r="W35" s="9">
        <f>IF(COUNTIF(Table13[Auto Rank],Table13[[#This Row],[Auto Rank]])&gt;1,RANK(Table13[[#This Row],[T Score]],Table13[T Score],0)/100,0)</f>
        <v>0</v>
      </c>
      <c r="X35" s="10">
        <f>Table13[[#This Row],[Auto Rank]]+Table13[[#This Row],[Tie break?]]</f>
        <v>33</v>
      </c>
    </row>
    <row r="36" spans="1:24" x14ac:dyDescent="0.25">
      <c r="A36" s="43" t="s">
        <v>34</v>
      </c>
      <c r="B36" s="30">
        <v>7</v>
      </c>
      <c r="C36" s="28">
        <v>6</v>
      </c>
      <c r="D36" s="25">
        <v>6</v>
      </c>
      <c r="E36" s="4">
        <f>SUM(Table13[[#This Row],[Music J1]:[Perf J1]])</f>
        <v>19</v>
      </c>
      <c r="F36" s="8">
        <f>RANK(Table13[[#This Row],[SCR J1]],Table13[SCR J1])</f>
        <v>34</v>
      </c>
      <c r="G36" s="30">
        <v>4</v>
      </c>
      <c r="H36" s="25">
        <v>5</v>
      </c>
      <c r="I36" s="25">
        <v>4</v>
      </c>
      <c r="J36" s="9">
        <f>SUM(Table13[[#This Row],[Music J2]:[Perf J2]])</f>
        <v>13</v>
      </c>
      <c r="K36" s="8">
        <f>RANK(Table13[[#This Row],[SCR J2]],Table13[SCR J2],)</f>
        <v>33</v>
      </c>
      <c r="L36" s="30">
        <v>6</v>
      </c>
      <c r="M36" s="25">
        <v>6</v>
      </c>
      <c r="N36" s="25">
        <v>7</v>
      </c>
      <c r="O36" s="9">
        <f>SUM(Table13[[#This Row],[Music J3]:[Perf J3]])</f>
        <v>19</v>
      </c>
      <c r="P36" s="8">
        <f>RANK(Table13[[#This Row],[SCR J3]],Table13[SCR J3])</f>
        <v>34</v>
      </c>
      <c r="Q36" s="7">
        <f t="shared" si="0"/>
        <v>17</v>
      </c>
      <c r="R36" s="4">
        <f t="shared" si="1"/>
        <v>17</v>
      </c>
      <c r="S36" s="4">
        <f t="shared" si="2"/>
        <v>17</v>
      </c>
      <c r="T36" s="10">
        <f>SUM(Table13[[#This Row],[T Music]:[T Perf]])</f>
        <v>51</v>
      </c>
      <c r="U36" s="7">
        <f t="shared" si="3"/>
        <v>101</v>
      </c>
      <c r="V36" s="9">
        <f>RANK(Table13[[#This Row],[T Rank]],Table13[T Rank],1)</f>
        <v>34</v>
      </c>
      <c r="W36" s="9">
        <f>IF(COUNTIF(Table13[Auto Rank],Table13[[#This Row],[Auto Rank]])&gt;1,RANK(Table13[[#This Row],[T Score]],Table13[T Score],0)/100,0)</f>
        <v>0</v>
      </c>
      <c r="X36" s="10">
        <f>Table13[[#This Row],[Auto Rank]]+Table13[[#This Row],[Tie break?]]</f>
        <v>34</v>
      </c>
    </row>
  </sheetData>
  <mergeCells count="7">
    <mergeCell ref="Y31:AB31"/>
    <mergeCell ref="B1:F1"/>
    <mergeCell ref="G1:K1"/>
    <mergeCell ref="L1:P1"/>
    <mergeCell ref="Q1:T1"/>
    <mergeCell ref="U1:X1"/>
    <mergeCell ref="Y16:AB16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zoomScale="90" zoomScaleNormal="90" workbookViewId="0">
      <selection sqref="A1:X1"/>
    </sheetView>
  </sheetViews>
  <sheetFormatPr defaultRowHeight="15" x14ac:dyDescent="0.25"/>
  <cols>
    <col min="1" max="1" width="19.42578125" customWidth="1"/>
    <col min="2" max="23" width="9.42578125" customWidth="1"/>
    <col min="24" max="24" width="13.42578125" customWidth="1"/>
    <col min="25" max="25" width="9.42578125" customWidth="1"/>
  </cols>
  <sheetData>
    <row r="1" spans="1:28" ht="15.75" thickBot="1" x14ac:dyDescent="0.3">
      <c r="A1" s="53" t="s">
        <v>173</v>
      </c>
      <c r="B1" s="55" t="s">
        <v>193</v>
      </c>
      <c r="C1" s="56"/>
      <c r="D1" s="56"/>
      <c r="E1" s="56"/>
      <c r="F1" s="56"/>
      <c r="G1" s="57" t="s">
        <v>195</v>
      </c>
      <c r="H1" s="57"/>
      <c r="I1" s="57"/>
      <c r="J1" s="57"/>
      <c r="K1" s="57"/>
      <c r="L1" s="58" t="s">
        <v>194</v>
      </c>
      <c r="M1" s="58"/>
      <c r="N1" s="58"/>
      <c r="O1" s="58"/>
      <c r="P1" s="58"/>
      <c r="Q1" s="59" t="s">
        <v>13</v>
      </c>
      <c r="R1" s="60"/>
      <c r="S1" s="60"/>
      <c r="T1" s="61"/>
      <c r="U1" s="62" t="s">
        <v>14</v>
      </c>
      <c r="V1" s="63"/>
      <c r="W1" s="63"/>
      <c r="X1" s="64"/>
    </row>
    <row r="2" spans="1:28" ht="28.5" thickBot="1" x14ac:dyDescent="0.25">
      <c r="A2" s="2" t="s">
        <v>16</v>
      </c>
      <c r="B2" s="14" t="s">
        <v>18</v>
      </c>
      <c r="C2" s="15" t="s">
        <v>17</v>
      </c>
      <c r="D2" s="15" t="s">
        <v>0</v>
      </c>
      <c r="E2" s="15" t="s">
        <v>1</v>
      </c>
      <c r="F2" s="16" t="s">
        <v>2</v>
      </c>
      <c r="G2" s="17" t="s">
        <v>19</v>
      </c>
      <c r="H2" s="18" t="s">
        <v>20</v>
      </c>
      <c r="I2" s="18" t="s">
        <v>3</v>
      </c>
      <c r="J2" s="18" t="s">
        <v>4</v>
      </c>
      <c r="K2" s="19" t="s">
        <v>5</v>
      </c>
      <c r="L2" s="20" t="s">
        <v>21</v>
      </c>
      <c r="M2" s="21" t="s">
        <v>22</v>
      </c>
      <c r="N2" s="21" t="s">
        <v>23</v>
      </c>
      <c r="O2" s="21" t="s">
        <v>6</v>
      </c>
      <c r="P2" s="22" t="s">
        <v>7</v>
      </c>
      <c r="Q2" s="20" t="s">
        <v>24</v>
      </c>
      <c r="R2" s="21" t="s">
        <v>25</v>
      </c>
      <c r="S2" s="21" t="s">
        <v>26</v>
      </c>
      <c r="T2" s="22" t="s">
        <v>8</v>
      </c>
      <c r="U2" s="20" t="s">
        <v>9</v>
      </c>
      <c r="V2" s="23" t="s">
        <v>11</v>
      </c>
      <c r="W2" s="23" t="s">
        <v>10</v>
      </c>
      <c r="X2" s="24" t="s">
        <v>12</v>
      </c>
    </row>
    <row r="3" spans="1:28" x14ac:dyDescent="0.2">
      <c r="A3" s="43" t="s">
        <v>171</v>
      </c>
      <c r="B3" s="27">
        <v>22</v>
      </c>
      <c r="C3" s="26">
        <v>25</v>
      </c>
      <c r="D3" s="26">
        <v>24</v>
      </c>
      <c r="E3" s="12">
        <f>SUM(Table1[[#This Row],[Music J1]:[Perf J1]])</f>
        <v>71</v>
      </c>
      <c r="F3" s="13">
        <f>RANK(Table1[[#This Row],[SCR J1]],Table1[SCR J1])</f>
        <v>3</v>
      </c>
      <c r="G3" s="29">
        <v>23</v>
      </c>
      <c r="H3" s="26">
        <v>21</v>
      </c>
      <c r="I3" s="26">
        <v>20</v>
      </c>
      <c r="J3" s="46">
        <f>SUM(Table1[[#This Row],[Music J2]:[Perf J2]])</f>
        <v>64</v>
      </c>
      <c r="K3" s="13">
        <f>RANK(Table1[[#This Row],[SCR J2]],Table1[SCR J2],)</f>
        <v>4</v>
      </c>
      <c r="L3" s="29">
        <v>19</v>
      </c>
      <c r="M3" s="26">
        <v>22</v>
      </c>
      <c r="N3" s="26">
        <v>20</v>
      </c>
      <c r="O3" s="46">
        <f>SUM(Table1[[#This Row],[Music J3]:[Perf J3]])</f>
        <v>61</v>
      </c>
      <c r="P3" s="13">
        <f>RANK(Table1[[#This Row],[SCR J3]],Table1[SCR J3])</f>
        <v>1</v>
      </c>
      <c r="Q3" s="47">
        <f t="shared" ref="Q3:Q34" si="0">SUM(B3,G3,L3)</f>
        <v>64</v>
      </c>
      <c r="R3" s="12">
        <f t="shared" ref="R3:R34" si="1">SUM(C3,H3,M3)</f>
        <v>68</v>
      </c>
      <c r="S3" s="12">
        <f t="shared" ref="S3:S34" si="2">SUM(D3,I3,N3)</f>
        <v>64</v>
      </c>
      <c r="T3" s="48">
        <f>SUM(Table1[[#This Row],[T Music]:[T Perf]])</f>
        <v>196</v>
      </c>
      <c r="U3" s="47">
        <f t="shared" ref="U3:U34" si="3">SUM(F3,K3,P3)</f>
        <v>8</v>
      </c>
      <c r="V3" s="46">
        <f>RANK(Table1[[#This Row],[T Rank]],Table1[T Rank],1)</f>
        <v>1</v>
      </c>
      <c r="W3" s="46">
        <f>IF(COUNTIF(Table1[Auto Rank],Table1[[#This Row],[Auto Rank]])&gt;1,RANK(Table1[[#This Row],[T Score]],Table1[T Score],0)/100,0)</f>
        <v>0</v>
      </c>
      <c r="X3" s="48">
        <f>Table1[[#This Row],[Auto Rank]]+Table1[[#This Row],[Tie break?]]</f>
        <v>1</v>
      </c>
    </row>
    <row r="4" spans="1:28" x14ac:dyDescent="0.2">
      <c r="A4" s="43" t="s">
        <v>156</v>
      </c>
      <c r="B4" s="28">
        <v>23</v>
      </c>
      <c r="C4" s="25">
        <v>24</v>
      </c>
      <c r="D4" s="25">
        <v>24</v>
      </c>
      <c r="E4" s="12">
        <f>SUM(Table1[[#This Row],[Music J1]:[Perf J1]])</f>
        <v>71</v>
      </c>
      <c r="F4" s="8">
        <f>RANK(Table1[[#This Row],[SCR J1]],Table1[SCR J1])</f>
        <v>3</v>
      </c>
      <c r="G4" s="30">
        <v>20</v>
      </c>
      <c r="H4" s="25">
        <v>20</v>
      </c>
      <c r="I4" s="25">
        <v>21</v>
      </c>
      <c r="J4" s="9">
        <f>SUM(Table1[[#This Row],[Music J2]:[Perf J2]])</f>
        <v>61</v>
      </c>
      <c r="K4" s="8">
        <f>RANK(Table1[[#This Row],[SCR J2]],Table1[SCR J2],)</f>
        <v>6</v>
      </c>
      <c r="L4" s="30">
        <v>15</v>
      </c>
      <c r="M4" s="25">
        <v>22</v>
      </c>
      <c r="N4" s="25">
        <v>20</v>
      </c>
      <c r="O4" s="9">
        <f>SUM(Table1[[#This Row],[Music J3]:[Perf J3]])</f>
        <v>57</v>
      </c>
      <c r="P4" s="8">
        <f>RANK(Table1[[#This Row],[SCR J3]],Table1[SCR J3])</f>
        <v>2</v>
      </c>
      <c r="Q4" s="7">
        <f t="shared" si="0"/>
        <v>58</v>
      </c>
      <c r="R4" s="4">
        <f t="shared" si="1"/>
        <v>66</v>
      </c>
      <c r="S4" s="4">
        <f t="shared" si="2"/>
        <v>65</v>
      </c>
      <c r="T4" s="10">
        <f>SUM(Table1[[#This Row],[T Music]:[T Perf]])</f>
        <v>189</v>
      </c>
      <c r="U4" s="7">
        <f t="shared" si="3"/>
        <v>11</v>
      </c>
      <c r="V4" s="9">
        <f>RANK(Table1[[#This Row],[T Rank]],Table1[T Rank],1)</f>
        <v>2</v>
      </c>
      <c r="W4" s="9">
        <f>IF(COUNTIF(Table1[Auto Rank],Table1[[#This Row],[Auto Rank]])&gt;1,RANK(Table1[[#This Row],[T Score]],Table1[T Score],0)/100,0)</f>
        <v>0.03</v>
      </c>
      <c r="X4" s="10">
        <f>Table1[[#This Row],[Auto Rank]]+Table1[[#This Row],[Tie break?]]</f>
        <v>2.0299999999999998</v>
      </c>
    </row>
    <row r="5" spans="1:28" x14ac:dyDescent="0.2">
      <c r="A5" s="45" t="s">
        <v>180</v>
      </c>
      <c r="B5" s="28">
        <v>23</v>
      </c>
      <c r="C5" s="25">
        <v>25</v>
      </c>
      <c r="D5" s="25">
        <v>24</v>
      </c>
      <c r="E5" s="12">
        <f>SUM(Table1[[#This Row],[Music J1]:[Perf J1]])</f>
        <v>72</v>
      </c>
      <c r="F5" s="8">
        <f>RANK(Table1[[#This Row],[SCR J1]],Table1[SCR J1])</f>
        <v>1</v>
      </c>
      <c r="G5" s="30">
        <v>21</v>
      </c>
      <c r="H5" s="25">
        <v>20</v>
      </c>
      <c r="I5" s="25">
        <v>20</v>
      </c>
      <c r="J5" s="9">
        <f>SUM(Table1[[#This Row],[Music J2]:[Perf J2]])</f>
        <v>61</v>
      </c>
      <c r="K5" s="8">
        <f>RANK(Table1[[#This Row],[SCR J2]],Table1[SCR J2],)</f>
        <v>6</v>
      </c>
      <c r="L5" s="30">
        <v>16</v>
      </c>
      <c r="M5" s="25">
        <v>19</v>
      </c>
      <c r="N5" s="25">
        <v>20</v>
      </c>
      <c r="O5" s="9">
        <f>SUM(Table1[[#This Row],[Music J3]:[Perf J3]])</f>
        <v>55</v>
      </c>
      <c r="P5" s="8">
        <f>RANK(Table1[[#This Row],[SCR J3]],Table1[SCR J3])</f>
        <v>4</v>
      </c>
      <c r="Q5" s="7">
        <f t="shared" si="0"/>
        <v>60</v>
      </c>
      <c r="R5" s="4">
        <f t="shared" si="1"/>
        <v>64</v>
      </c>
      <c r="S5" s="4">
        <f t="shared" si="2"/>
        <v>64</v>
      </c>
      <c r="T5" s="10">
        <f>SUM(Table1[[#This Row],[T Music]:[T Perf]])</f>
        <v>188</v>
      </c>
      <c r="U5" s="7">
        <f t="shared" si="3"/>
        <v>11</v>
      </c>
      <c r="V5" s="9">
        <f>RANK(Table1[[#This Row],[T Rank]],Table1[T Rank],1)</f>
        <v>2</v>
      </c>
      <c r="W5" s="9">
        <f>IF(COUNTIF(Table1[Auto Rank],Table1[[#This Row],[Auto Rank]])&gt;1,RANK(Table1[[#This Row],[T Score]],Table1[T Score],0)/100,0)</f>
        <v>0.04</v>
      </c>
      <c r="X5" s="10">
        <f>Table1[[#This Row],[Auto Rank]]+Table1[[#This Row],[Tie break?]]</f>
        <v>2.04</v>
      </c>
    </row>
    <row r="6" spans="1:28" x14ac:dyDescent="0.2">
      <c r="A6" s="43" t="s">
        <v>166</v>
      </c>
      <c r="B6" s="28">
        <v>25</v>
      </c>
      <c r="C6" s="25">
        <v>24</v>
      </c>
      <c r="D6" s="25">
        <v>23</v>
      </c>
      <c r="E6" s="12">
        <f>SUM(Table1[[#This Row],[Music J1]:[Perf J1]])</f>
        <v>72</v>
      </c>
      <c r="F6" s="8">
        <f>RANK(Table1[[#This Row],[SCR J1]],Table1[SCR J1])</f>
        <v>1</v>
      </c>
      <c r="G6" s="30">
        <v>23</v>
      </c>
      <c r="H6" s="25">
        <v>23</v>
      </c>
      <c r="I6" s="25">
        <v>23</v>
      </c>
      <c r="J6" s="9">
        <f>SUM(Table1[[#This Row],[Music J2]:[Perf J2]])</f>
        <v>69</v>
      </c>
      <c r="K6" s="8">
        <f>RANK(Table1[[#This Row],[SCR J2]],Table1[SCR J2],)</f>
        <v>1</v>
      </c>
      <c r="L6" s="30">
        <v>12</v>
      </c>
      <c r="M6" s="25">
        <v>16</v>
      </c>
      <c r="N6" s="25">
        <v>22</v>
      </c>
      <c r="O6" s="9">
        <f>SUM(Table1[[#This Row],[Music J3]:[Perf J3]])</f>
        <v>50</v>
      </c>
      <c r="P6" s="8">
        <f>RANK(Table1[[#This Row],[SCR J3]],Table1[SCR J3])</f>
        <v>10</v>
      </c>
      <c r="Q6" s="7">
        <f t="shared" si="0"/>
        <v>60</v>
      </c>
      <c r="R6" s="4">
        <f t="shared" si="1"/>
        <v>63</v>
      </c>
      <c r="S6" s="4">
        <f t="shared" si="2"/>
        <v>68</v>
      </c>
      <c r="T6" s="10">
        <f>SUM(Table1[[#This Row],[T Music]:[T Perf]])</f>
        <v>191</v>
      </c>
      <c r="U6" s="7">
        <f t="shared" si="3"/>
        <v>12</v>
      </c>
      <c r="V6" s="9">
        <f>RANK(Table1[[#This Row],[T Rank]],Table1[T Rank],1)</f>
        <v>4</v>
      </c>
      <c r="W6" s="9">
        <f>IF(COUNTIF(Table1[Auto Rank],Table1[[#This Row],[Auto Rank]])&gt;1,RANK(Table1[[#This Row],[T Score]],Table1[T Score],0)/100,0)</f>
        <v>0</v>
      </c>
      <c r="X6" s="10">
        <f>Table1[[#This Row],[Auto Rank]]+Table1[[#This Row],[Tie break?]]</f>
        <v>4</v>
      </c>
    </row>
    <row r="7" spans="1:28" x14ac:dyDescent="0.2">
      <c r="A7" s="43" t="s">
        <v>165</v>
      </c>
      <c r="B7" s="28">
        <v>21</v>
      </c>
      <c r="C7" s="25">
        <v>24</v>
      </c>
      <c r="D7" s="25">
        <v>23</v>
      </c>
      <c r="E7" s="12">
        <f>SUM(Table1[[#This Row],[Music J1]:[Perf J1]])</f>
        <v>68</v>
      </c>
      <c r="F7" s="8">
        <f>RANK(Table1[[#This Row],[SCR J1]],Table1[SCR J1])</f>
        <v>8</v>
      </c>
      <c r="G7" s="30">
        <v>21</v>
      </c>
      <c r="H7" s="25">
        <v>22</v>
      </c>
      <c r="I7" s="25">
        <v>22</v>
      </c>
      <c r="J7" s="9">
        <f>SUM(Table1[[#This Row],[Music J2]:[Perf J2]])</f>
        <v>65</v>
      </c>
      <c r="K7" s="8">
        <f>RANK(Table1[[#This Row],[SCR J2]],Table1[SCR J2],)</f>
        <v>3</v>
      </c>
      <c r="L7" s="30">
        <v>18</v>
      </c>
      <c r="M7" s="25">
        <v>18</v>
      </c>
      <c r="N7" s="25">
        <v>18</v>
      </c>
      <c r="O7" s="9">
        <f>SUM(Table1[[#This Row],[Music J3]:[Perf J3]])</f>
        <v>54</v>
      </c>
      <c r="P7" s="8">
        <f>RANK(Table1[[#This Row],[SCR J3]],Table1[SCR J3])</f>
        <v>6</v>
      </c>
      <c r="Q7" s="7">
        <f t="shared" si="0"/>
        <v>60</v>
      </c>
      <c r="R7" s="4">
        <f t="shared" si="1"/>
        <v>64</v>
      </c>
      <c r="S7" s="4">
        <f t="shared" si="2"/>
        <v>63</v>
      </c>
      <c r="T7" s="10">
        <f>SUM(Table1[[#This Row],[T Music]:[T Perf]])</f>
        <v>187</v>
      </c>
      <c r="U7" s="7">
        <f t="shared" si="3"/>
        <v>17</v>
      </c>
      <c r="V7" s="9">
        <f>RANK(Table1[[#This Row],[T Rank]],Table1[T Rank],1)</f>
        <v>5</v>
      </c>
      <c r="W7" s="9">
        <f>IF(COUNTIF(Table1[Auto Rank],Table1[[#This Row],[Auto Rank]])&gt;1,RANK(Table1[[#This Row],[T Score]],Table1[T Score],0)/100,0)</f>
        <v>0.05</v>
      </c>
      <c r="X7" s="10">
        <f>Table1[[#This Row],[Auto Rank]]+Table1[[#This Row],[Tie break?]]</f>
        <v>5.05</v>
      </c>
    </row>
    <row r="8" spans="1:28" x14ac:dyDescent="0.2">
      <c r="A8" s="43" t="s">
        <v>63</v>
      </c>
      <c r="B8" s="28">
        <v>23</v>
      </c>
      <c r="C8" s="25">
        <v>23</v>
      </c>
      <c r="D8" s="25">
        <v>24</v>
      </c>
      <c r="E8" s="12">
        <f>SUM(Table1[[#This Row],[Music J1]:[Perf J1]])</f>
        <v>70</v>
      </c>
      <c r="F8" s="8">
        <f>RANK(Table1[[#This Row],[SCR J1]],Table1[SCR J1])</f>
        <v>5</v>
      </c>
      <c r="G8" s="30">
        <v>23</v>
      </c>
      <c r="H8" s="25">
        <v>20</v>
      </c>
      <c r="I8" s="25">
        <v>23</v>
      </c>
      <c r="J8" s="9">
        <f>SUM(Table1[[#This Row],[Music J2]:[Perf J2]])</f>
        <v>66</v>
      </c>
      <c r="K8" s="8">
        <f>RANK(Table1[[#This Row],[SCR J2]],Table1[SCR J2],)</f>
        <v>2</v>
      </c>
      <c r="L8" s="30">
        <v>15</v>
      </c>
      <c r="M8" s="25">
        <v>20</v>
      </c>
      <c r="N8" s="25">
        <v>15</v>
      </c>
      <c r="O8" s="9">
        <f>SUM(Table1[[#This Row],[Music J3]:[Perf J3]])</f>
        <v>50</v>
      </c>
      <c r="P8" s="8">
        <f>RANK(Table1[[#This Row],[SCR J3]],Table1[SCR J3])</f>
        <v>10</v>
      </c>
      <c r="Q8" s="7">
        <f t="shared" si="0"/>
        <v>61</v>
      </c>
      <c r="R8" s="4">
        <f t="shared" si="1"/>
        <v>63</v>
      </c>
      <c r="S8" s="4">
        <f t="shared" si="2"/>
        <v>62</v>
      </c>
      <c r="T8" s="10">
        <f>SUM(Table1[[#This Row],[T Music]:[T Perf]])</f>
        <v>186</v>
      </c>
      <c r="U8" s="7">
        <f t="shared" si="3"/>
        <v>17</v>
      </c>
      <c r="V8" s="9">
        <f>RANK(Table1[[#This Row],[T Rank]],Table1[T Rank],1)</f>
        <v>5</v>
      </c>
      <c r="W8" s="9">
        <f>IF(COUNTIF(Table1[Auto Rank],Table1[[#This Row],[Auto Rank]])&gt;1,RANK(Table1[[#This Row],[T Score]],Table1[T Score],0)/100,0)</f>
        <v>0.06</v>
      </c>
      <c r="X8" s="10">
        <f>Table1[[#This Row],[Auto Rank]]+Table1[[#This Row],[Tie break?]]</f>
        <v>5.0599999999999996</v>
      </c>
    </row>
    <row r="9" spans="1:28" x14ac:dyDescent="0.2">
      <c r="A9" s="43" t="s">
        <v>172</v>
      </c>
      <c r="B9" s="28">
        <v>22</v>
      </c>
      <c r="C9" s="25">
        <v>22</v>
      </c>
      <c r="D9" s="25">
        <v>23</v>
      </c>
      <c r="E9" s="12">
        <f>SUM(Table1[[#This Row],[Music J1]:[Perf J1]])</f>
        <v>67</v>
      </c>
      <c r="F9" s="8">
        <f>RANK(Table1[[#This Row],[SCR J1]],Table1[SCR J1])</f>
        <v>11</v>
      </c>
      <c r="G9" s="30">
        <v>22</v>
      </c>
      <c r="H9" s="25">
        <v>19</v>
      </c>
      <c r="I9" s="25">
        <v>23</v>
      </c>
      <c r="J9" s="9">
        <f>SUM(Table1[[#This Row],[Music J2]:[Perf J2]])</f>
        <v>64</v>
      </c>
      <c r="K9" s="8">
        <f>RANK(Table1[[#This Row],[SCR J2]],Table1[SCR J2],)</f>
        <v>4</v>
      </c>
      <c r="L9" s="30">
        <v>16</v>
      </c>
      <c r="M9" s="25">
        <v>18</v>
      </c>
      <c r="N9" s="25">
        <v>19</v>
      </c>
      <c r="O9" s="9">
        <f>SUM(Table1[[#This Row],[Music J3]:[Perf J3]])</f>
        <v>53</v>
      </c>
      <c r="P9" s="8">
        <f>RANK(Table1[[#This Row],[SCR J3]],Table1[SCR J3])</f>
        <v>8</v>
      </c>
      <c r="Q9" s="7">
        <f t="shared" si="0"/>
        <v>60</v>
      </c>
      <c r="R9" s="4">
        <f t="shared" si="1"/>
        <v>59</v>
      </c>
      <c r="S9" s="4">
        <f t="shared" si="2"/>
        <v>65</v>
      </c>
      <c r="T9" s="10">
        <f>SUM(Table1[[#This Row],[T Music]:[T Perf]])</f>
        <v>184</v>
      </c>
      <c r="U9" s="7">
        <f t="shared" si="3"/>
        <v>23</v>
      </c>
      <c r="V9" s="9">
        <f>RANK(Table1[[#This Row],[T Rank]],Table1[T Rank],1)</f>
        <v>7</v>
      </c>
      <c r="W9" s="9">
        <f>IF(COUNTIF(Table1[Auto Rank],Table1[[#This Row],[Auto Rank]])&gt;1,RANK(Table1[[#This Row],[T Score]],Table1[T Score],0)/100,0)</f>
        <v>0</v>
      </c>
      <c r="X9" s="10">
        <f>Table1[[#This Row],[Auto Rank]]+Table1[[#This Row],[Tie break?]]</f>
        <v>7</v>
      </c>
    </row>
    <row r="10" spans="1:28" x14ac:dyDescent="0.2">
      <c r="A10" s="43" t="s">
        <v>130</v>
      </c>
      <c r="B10" s="28">
        <v>22</v>
      </c>
      <c r="C10" s="25">
        <v>21</v>
      </c>
      <c r="D10" s="25">
        <v>24</v>
      </c>
      <c r="E10" s="12">
        <f>SUM(Table1[[#This Row],[Music J1]:[Perf J1]])</f>
        <v>67</v>
      </c>
      <c r="F10" s="8">
        <f>RANK(Table1[[#This Row],[SCR J1]],Table1[SCR J1])</f>
        <v>11</v>
      </c>
      <c r="G10" s="30">
        <v>20</v>
      </c>
      <c r="H10" s="25">
        <v>18</v>
      </c>
      <c r="I10" s="25">
        <v>23</v>
      </c>
      <c r="J10" s="9">
        <f>SUM(Table1[[#This Row],[Music J2]:[Perf J2]])</f>
        <v>61</v>
      </c>
      <c r="K10" s="8">
        <f>RANK(Table1[[#This Row],[SCR J2]],Table1[SCR J2],)</f>
        <v>6</v>
      </c>
      <c r="L10" s="30">
        <v>15</v>
      </c>
      <c r="M10" s="25">
        <v>18</v>
      </c>
      <c r="N10" s="25">
        <v>18</v>
      </c>
      <c r="O10" s="9">
        <f>SUM(Table1[[#This Row],[Music J3]:[Perf J3]])</f>
        <v>51</v>
      </c>
      <c r="P10" s="8">
        <f>RANK(Table1[[#This Row],[SCR J3]],Table1[SCR J3])</f>
        <v>9</v>
      </c>
      <c r="Q10" s="7">
        <f t="shared" si="0"/>
        <v>57</v>
      </c>
      <c r="R10" s="4">
        <f t="shared" si="1"/>
        <v>57</v>
      </c>
      <c r="S10" s="4">
        <f t="shared" si="2"/>
        <v>65</v>
      </c>
      <c r="T10" s="10">
        <f>SUM(Table1[[#This Row],[T Music]:[T Perf]])</f>
        <v>179</v>
      </c>
      <c r="U10" s="7">
        <f t="shared" si="3"/>
        <v>26</v>
      </c>
      <c r="V10" s="9">
        <f>RANK(Table1[[#This Row],[T Rank]],Table1[T Rank],1)</f>
        <v>8</v>
      </c>
      <c r="W10" s="9">
        <f>IF(COUNTIF(Table1[Auto Rank],Table1[[#This Row],[Auto Rank]])&gt;1,RANK(Table1[[#This Row],[T Score]],Table1[T Score],0)/100,0)</f>
        <v>0</v>
      </c>
      <c r="X10" s="10">
        <f>Table1[[#This Row],[Auto Rank]]+Table1[[#This Row],[Tie break?]]</f>
        <v>8</v>
      </c>
    </row>
    <row r="11" spans="1:28" x14ac:dyDescent="0.2">
      <c r="A11" s="43" t="s">
        <v>170</v>
      </c>
      <c r="B11" s="28">
        <v>23</v>
      </c>
      <c r="C11" s="25">
        <v>23</v>
      </c>
      <c r="D11" s="25">
        <v>24</v>
      </c>
      <c r="E11" s="12">
        <f>SUM(Table1[[#This Row],[Music J1]:[Perf J1]])</f>
        <v>70</v>
      </c>
      <c r="F11" s="8">
        <f>RANK(Table1[[#This Row],[SCR J1]],Table1[SCR J1])</f>
        <v>5</v>
      </c>
      <c r="G11" s="30">
        <v>20</v>
      </c>
      <c r="H11" s="25">
        <v>19</v>
      </c>
      <c r="I11" s="25">
        <v>20</v>
      </c>
      <c r="J11" s="9">
        <f>SUM(Table1[[#This Row],[Music J2]:[Perf J2]])</f>
        <v>59</v>
      </c>
      <c r="K11" s="8">
        <f>RANK(Table1[[#This Row],[SCR J2]],Table1[SCR J2],)</f>
        <v>9</v>
      </c>
      <c r="L11" s="30">
        <v>8</v>
      </c>
      <c r="M11" s="25">
        <v>20</v>
      </c>
      <c r="N11" s="25">
        <v>20</v>
      </c>
      <c r="O11" s="9">
        <f>SUM(Table1[[#This Row],[Music J3]:[Perf J3]])</f>
        <v>48</v>
      </c>
      <c r="P11" s="8">
        <f>RANK(Table1[[#This Row],[SCR J3]],Table1[SCR J3])</f>
        <v>13</v>
      </c>
      <c r="Q11" s="7">
        <f t="shared" si="0"/>
        <v>51</v>
      </c>
      <c r="R11" s="4">
        <f t="shared" si="1"/>
        <v>62</v>
      </c>
      <c r="S11" s="4">
        <f t="shared" si="2"/>
        <v>64</v>
      </c>
      <c r="T11" s="10">
        <f>SUM(Table1[[#This Row],[T Music]:[T Perf]])</f>
        <v>177</v>
      </c>
      <c r="U11" s="7">
        <f t="shared" si="3"/>
        <v>27</v>
      </c>
      <c r="V11" s="9">
        <f>RANK(Table1[[#This Row],[T Rank]],Table1[T Rank],1)</f>
        <v>9</v>
      </c>
      <c r="W11" s="9">
        <f>IF(COUNTIF(Table1[Auto Rank],Table1[[#This Row],[Auto Rank]])&gt;1,RANK(Table1[[#This Row],[T Score]],Table1[T Score],0)/100,0)</f>
        <v>0</v>
      </c>
      <c r="X11" s="10">
        <f>Table1[[#This Row],[Auto Rank]]+Table1[[#This Row],[Tie break?]]</f>
        <v>9</v>
      </c>
    </row>
    <row r="12" spans="1:28" x14ac:dyDescent="0.2">
      <c r="A12" s="43" t="s">
        <v>151</v>
      </c>
      <c r="B12" s="30">
        <v>22</v>
      </c>
      <c r="C12" s="25">
        <v>23</v>
      </c>
      <c r="D12" s="25">
        <v>22</v>
      </c>
      <c r="E12" s="4">
        <f>SUM(Table1[[#This Row],[Music J1]:[Perf J1]])</f>
        <v>67</v>
      </c>
      <c r="F12" s="8">
        <f>RANK(Table1[[#This Row],[SCR J1]],Table1[SCR J1])</f>
        <v>11</v>
      </c>
      <c r="G12" s="30">
        <v>19</v>
      </c>
      <c r="H12" s="25">
        <v>19</v>
      </c>
      <c r="I12" s="25">
        <v>18</v>
      </c>
      <c r="J12" s="9">
        <f>SUM(Table1[[#This Row],[Music J2]:[Perf J2]])</f>
        <v>56</v>
      </c>
      <c r="K12" s="8">
        <f>RANK(Table1[[#This Row],[SCR J2]],Table1[SCR J2],)</f>
        <v>15</v>
      </c>
      <c r="L12" s="30">
        <v>17</v>
      </c>
      <c r="M12" s="25">
        <v>18</v>
      </c>
      <c r="N12" s="25">
        <v>20</v>
      </c>
      <c r="O12" s="9">
        <f>SUM(Table1[[#This Row],[Music J3]:[Perf J3]])</f>
        <v>55</v>
      </c>
      <c r="P12" s="8">
        <f>RANK(Table1[[#This Row],[SCR J3]],Table1[SCR J3])</f>
        <v>4</v>
      </c>
      <c r="Q12" s="7">
        <f t="shared" si="0"/>
        <v>58</v>
      </c>
      <c r="R12" s="4">
        <f t="shared" si="1"/>
        <v>60</v>
      </c>
      <c r="S12" s="4">
        <f t="shared" si="2"/>
        <v>60</v>
      </c>
      <c r="T12" s="10">
        <f>SUM(Table1[[#This Row],[T Music]:[T Perf]])</f>
        <v>178</v>
      </c>
      <c r="U12" s="7">
        <f t="shared" si="3"/>
        <v>30</v>
      </c>
      <c r="V12" s="9">
        <f>RANK(Table1[[#This Row],[T Rank]],Table1[T Rank],1)</f>
        <v>10</v>
      </c>
      <c r="W12" s="9">
        <f>IF(COUNTIF(Table1[Auto Rank],Table1[[#This Row],[Auto Rank]])&gt;1,RANK(Table1[[#This Row],[T Score]],Table1[T Score],0)/100,0)</f>
        <v>0</v>
      </c>
      <c r="X12" s="10">
        <f>Table1[[#This Row],[Auto Rank]]+Table1[[#This Row],[Tie break?]]</f>
        <v>10</v>
      </c>
    </row>
    <row r="13" spans="1:28" x14ac:dyDescent="0.2">
      <c r="A13" s="43" t="s">
        <v>154</v>
      </c>
      <c r="B13" s="29">
        <v>18</v>
      </c>
      <c r="C13" s="28">
        <v>22</v>
      </c>
      <c r="D13" s="25">
        <v>22</v>
      </c>
      <c r="E13" s="37">
        <f>SUM(Table1[[#This Row],[Music J1]:[Perf J1]])</f>
        <v>62</v>
      </c>
      <c r="F13" s="38">
        <f>RANK(Table1[[#This Row],[SCR J1]],Table1[SCR J1])</f>
        <v>18</v>
      </c>
      <c r="G13" s="30">
        <v>18</v>
      </c>
      <c r="H13" s="25">
        <v>20</v>
      </c>
      <c r="I13" s="25">
        <v>19</v>
      </c>
      <c r="J13" s="39">
        <f>SUM(Table1[[#This Row],[Music J2]:[Perf J2]])</f>
        <v>57</v>
      </c>
      <c r="K13" s="38">
        <f>RANK(Table1[[#This Row],[SCR J2]],Table1[SCR J2],)</f>
        <v>12</v>
      </c>
      <c r="L13" s="30">
        <v>20</v>
      </c>
      <c r="M13" s="25">
        <v>20</v>
      </c>
      <c r="N13" s="25">
        <v>16</v>
      </c>
      <c r="O13" s="39">
        <f>SUM(Table1[[#This Row],[Music J3]:[Perf J3]])</f>
        <v>56</v>
      </c>
      <c r="P13" s="38">
        <f>RANK(Table1[[#This Row],[SCR J3]],Table1[SCR J3])</f>
        <v>3</v>
      </c>
      <c r="Q13" s="40">
        <f t="shared" si="0"/>
        <v>56</v>
      </c>
      <c r="R13" s="37">
        <f t="shared" si="1"/>
        <v>62</v>
      </c>
      <c r="S13" s="37">
        <f t="shared" si="2"/>
        <v>57</v>
      </c>
      <c r="T13" s="41">
        <f>SUM(Table1[[#This Row],[T Music]:[T Perf]])</f>
        <v>175</v>
      </c>
      <c r="U13" s="40">
        <f t="shared" si="3"/>
        <v>33</v>
      </c>
      <c r="V13" s="39">
        <f>RANK(Table1[[#This Row],[T Rank]],Table1[T Rank],1)</f>
        <v>11</v>
      </c>
      <c r="W13" s="39">
        <f>IF(COUNTIF(Table1[Auto Rank],Table1[[#This Row],[Auto Rank]])&gt;1,RANK(Table1[[#This Row],[T Score]],Table1[T Score],0)/100,0)</f>
        <v>0</v>
      </c>
      <c r="X13" s="41">
        <f>Table1[[#This Row],[Auto Rank]]+Table1[[#This Row],[Tie break?]]</f>
        <v>11</v>
      </c>
    </row>
    <row r="14" spans="1:28" x14ac:dyDescent="0.2">
      <c r="A14" s="43" t="s">
        <v>159</v>
      </c>
      <c r="B14" s="30">
        <v>21</v>
      </c>
      <c r="C14" s="28">
        <v>24</v>
      </c>
      <c r="D14" s="25">
        <v>24</v>
      </c>
      <c r="E14" s="4">
        <f>SUM(Table1[[#This Row],[Music J1]:[Perf J1]])</f>
        <v>69</v>
      </c>
      <c r="F14" s="8">
        <f>RANK(Table1[[#This Row],[SCR J1]],Table1[SCR J1])</f>
        <v>7</v>
      </c>
      <c r="G14" s="30">
        <v>18</v>
      </c>
      <c r="H14" s="25">
        <v>17</v>
      </c>
      <c r="I14" s="25">
        <v>20</v>
      </c>
      <c r="J14" s="9">
        <f>SUM(Table1[[#This Row],[Music J2]:[Perf J2]])</f>
        <v>55</v>
      </c>
      <c r="K14" s="8">
        <f>RANK(Table1[[#This Row],[SCR J2]],Table1[SCR J2],)</f>
        <v>18</v>
      </c>
      <c r="L14" s="30">
        <v>15</v>
      </c>
      <c r="M14" s="25">
        <v>18</v>
      </c>
      <c r="N14" s="25">
        <v>17</v>
      </c>
      <c r="O14" s="9">
        <f>SUM(Table1[[#This Row],[Music J3]:[Perf J3]])</f>
        <v>50</v>
      </c>
      <c r="P14" s="8">
        <f>RANK(Table1[[#This Row],[SCR J3]],Table1[SCR J3])</f>
        <v>10</v>
      </c>
      <c r="Q14" s="7">
        <f t="shared" si="0"/>
        <v>54</v>
      </c>
      <c r="R14" s="4">
        <f t="shared" si="1"/>
        <v>59</v>
      </c>
      <c r="S14" s="4">
        <f t="shared" si="2"/>
        <v>61</v>
      </c>
      <c r="T14" s="10">
        <f>SUM(Table1[[#This Row],[T Music]:[T Perf]])</f>
        <v>174</v>
      </c>
      <c r="U14" s="7">
        <f t="shared" si="3"/>
        <v>35</v>
      </c>
      <c r="V14" s="9">
        <f>RANK(Table1[[#This Row],[T Rank]],Table1[T Rank],1)</f>
        <v>12</v>
      </c>
      <c r="W14" s="9">
        <f>IF(COUNTIF(Table1[Auto Rank],Table1[[#This Row],[Auto Rank]])&gt;1,RANK(Table1[[#This Row],[T Score]],Table1[T Score],0)/100,0)</f>
        <v>0</v>
      </c>
      <c r="X14" s="10">
        <f>Table1[[#This Row],[Auto Rank]]+Table1[[#This Row],[Tie break?]]</f>
        <v>12</v>
      </c>
      <c r="Y14" s="1"/>
      <c r="Z14" s="1"/>
      <c r="AA14" s="1"/>
      <c r="AB14" s="1"/>
    </row>
    <row r="15" spans="1:28" x14ac:dyDescent="0.2">
      <c r="A15" s="43" t="s">
        <v>162</v>
      </c>
      <c r="B15" s="30">
        <v>21</v>
      </c>
      <c r="C15" s="28">
        <v>22</v>
      </c>
      <c r="D15" s="25">
        <v>24</v>
      </c>
      <c r="E15" s="4">
        <f>SUM(Table1[[#This Row],[Music J1]:[Perf J1]])</f>
        <v>67</v>
      </c>
      <c r="F15" s="8">
        <f>RANK(Table1[[#This Row],[SCR J1]],Table1[SCR J1])</f>
        <v>11</v>
      </c>
      <c r="G15" s="30">
        <v>18</v>
      </c>
      <c r="H15" s="25">
        <v>20</v>
      </c>
      <c r="I15" s="25">
        <v>16</v>
      </c>
      <c r="J15" s="9">
        <f>SUM(Table1[[#This Row],[Music J2]:[Perf J2]])</f>
        <v>54</v>
      </c>
      <c r="K15" s="8">
        <f>RANK(Table1[[#This Row],[SCR J2]],Table1[SCR J2],)</f>
        <v>19</v>
      </c>
      <c r="L15" s="30">
        <v>18</v>
      </c>
      <c r="M15" s="25">
        <v>18</v>
      </c>
      <c r="N15" s="25">
        <v>18</v>
      </c>
      <c r="O15" s="9">
        <f>SUM(Table1[[#This Row],[Music J3]:[Perf J3]])</f>
        <v>54</v>
      </c>
      <c r="P15" s="8">
        <f>RANK(Table1[[#This Row],[SCR J3]],Table1[SCR J3])</f>
        <v>6</v>
      </c>
      <c r="Q15" s="7">
        <f t="shared" si="0"/>
        <v>57</v>
      </c>
      <c r="R15" s="4">
        <f t="shared" si="1"/>
        <v>60</v>
      </c>
      <c r="S15" s="4">
        <f t="shared" si="2"/>
        <v>58</v>
      </c>
      <c r="T15" s="10">
        <f>SUM(Table1[[#This Row],[T Music]:[T Perf]])</f>
        <v>175</v>
      </c>
      <c r="U15" s="7">
        <f t="shared" si="3"/>
        <v>36</v>
      </c>
      <c r="V15" s="9">
        <f>RANK(Table1[[#This Row],[T Rank]],Table1[T Rank],1)</f>
        <v>13</v>
      </c>
      <c r="W15" s="9">
        <f>IF(COUNTIF(Table1[Auto Rank],Table1[[#This Row],[Auto Rank]])&gt;1,RANK(Table1[[#This Row],[T Score]],Table1[T Score],0)/100,0)</f>
        <v>0</v>
      </c>
      <c r="X15" s="10">
        <f>Table1[[#This Row],[Auto Rank]]+Table1[[#This Row],[Tie break?]]</f>
        <v>13</v>
      </c>
      <c r="Y15" s="1"/>
      <c r="Z15" s="1"/>
      <c r="AA15" s="1"/>
      <c r="AB15" s="1"/>
    </row>
    <row r="16" spans="1:28" x14ac:dyDescent="0.2">
      <c r="A16" s="43" t="s">
        <v>149</v>
      </c>
      <c r="B16" s="30">
        <v>21</v>
      </c>
      <c r="C16" s="28">
        <v>23</v>
      </c>
      <c r="D16" s="25">
        <v>23</v>
      </c>
      <c r="E16" s="4">
        <f>SUM(Table1[[#This Row],[Music J1]:[Perf J1]])</f>
        <v>67</v>
      </c>
      <c r="F16" s="8">
        <f>RANK(Table1[[#This Row],[SCR J1]],Table1[SCR J1])</f>
        <v>11</v>
      </c>
      <c r="G16" s="30">
        <v>19</v>
      </c>
      <c r="H16" s="25">
        <v>19</v>
      </c>
      <c r="I16" s="25">
        <v>20</v>
      </c>
      <c r="J16" s="9">
        <f>SUM(Table1[[#This Row],[Music J2]:[Perf J2]])</f>
        <v>58</v>
      </c>
      <c r="K16" s="8">
        <f>RANK(Table1[[#This Row],[SCR J2]],Table1[SCR J2],)</f>
        <v>11</v>
      </c>
      <c r="L16" s="30">
        <v>11</v>
      </c>
      <c r="M16" s="25">
        <v>16</v>
      </c>
      <c r="N16" s="25">
        <v>20</v>
      </c>
      <c r="O16" s="9">
        <f>SUM(Table1[[#This Row],[Music J3]:[Perf J3]])</f>
        <v>47</v>
      </c>
      <c r="P16" s="8">
        <f>RANK(Table1[[#This Row],[SCR J3]],Table1[SCR J3])</f>
        <v>15</v>
      </c>
      <c r="Q16" s="7">
        <f t="shared" si="0"/>
        <v>51</v>
      </c>
      <c r="R16" s="4">
        <f t="shared" si="1"/>
        <v>58</v>
      </c>
      <c r="S16" s="4">
        <f t="shared" si="2"/>
        <v>63</v>
      </c>
      <c r="T16" s="10">
        <f>SUM(Table1[[#This Row],[T Music]:[T Perf]])</f>
        <v>172</v>
      </c>
      <c r="U16" s="7">
        <f t="shared" si="3"/>
        <v>37</v>
      </c>
      <c r="V16" s="9">
        <f>RANK(Table1[[#This Row],[T Rank]],Table1[T Rank],1)</f>
        <v>14</v>
      </c>
      <c r="W16" s="9">
        <f>IF(COUNTIF(Table1[Auto Rank],Table1[[#This Row],[Auto Rank]])&gt;1,RANK(Table1[[#This Row],[T Score]],Table1[T Score],0)/100,0)</f>
        <v>0</v>
      </c>
      <c r="X16" s="10">
        <f>Table1[[#This Row],[Auto Rank]]+Table1[[#This Row],[Tie break?]]</f>
        <v>14</v>
      </c>
      <c r="Y16" s="54"/>
      <c r="Z16" s="54"/>
      <c r="AA16" s="54"/>
      <c r="AB16" s="54"/>
    </row>
    <row r="17" spans="1:28" x14ac:dyDescent="0.2">
      <c r="A17" s="43" t="s">
        <v>148</v>
      </c>
      <c r="B17" s="30">
        <v>22</v>
      </c>
      <c r="C17" s="28">
        <v>23</v>
      </c>
      <c r="D17" s="25">
        <v>23</v>
      </c>
      <c r="E17" s="4">
        <f>SUM(Table1[[#This Row],[Music J1]:[Perf J1]])</f>
        <v>68</v>
      </c>
      <c r="F17" s="8">
        <f>RANK(Table1[[#This Row],[SCR J1]],Table1[SCR J1])</f>
        <v>8</v>
      </c>
      <c r="G17" s="30">
        <v>18</v>
      </c>
      <c r="H17" s="25">
        <v>19</v>
      </c>
      <c r="I17" s="25">
        <v>19</v>
      </c>
      <c r="J17" s="9">
        <f>SUM(Table1[[#This Row],[Music J2]:[Perf J2]])</f>
        <v>56</v>
      </c>
      <c r="K17" s="8">
        <f>RANK(Table1[[#This Row],[SCR J2]],Table1[SCR J2],)</f>
        <v>15</v>
      </c>
      <c r="L17" s="30">
        <v>12</v>
      </c>
      <c r="M17" s="25">
        <v>20</v>
      </c>
      <c r="N17" s="25">
        <v>15</v>
      </c>
      <c r="O17" s="9">
        <f>SUM(Table1[[#This Row],[Music J3]:[Perf J3]])</f>
        <v>47</v>
      </c>
      <c r="P17" s="8">
        <f>RANK(Table1[[#This Row],[SCR J3]],Table1[SCR J3])</f>
        <v>15</v>
      </c>
      <c r="Q17" s="7">
        <f t="shared" si="0"/>
        <v>52</v>
      </c>
      <c r="R17" s="4">
        <f t="shared" si="1"/>
        <v>62</v>
      </c>
      <c r="S17" s="4">
        <f t="shared" si="2"/>
        <v>57</v>
      </c>
      <c r="T17" s="10">
        <f>SUM(Table1[[#This Row],[T Music]:[T Perf]])</f>
        <v>171</v>
      </c>
      <c r="U17" s="7">
        <f t="shared" si="3"/>
        <v>38</v>
      </c>
      <c r="V17" s="9">
        <f>RANK(Table1[[#This Row],[T Rank]],Table1[T Rank],1)</f>
        <v>15</v>
      </c>
      <c r="W17" s="9">
        <f>IF(COUNTIF(Table1[Auto Rank],Table1[[#This Row],[Auto Rank]])&gt;1,RANK(Table1[[#This Row],[T Score]],Table1[T Score],0)/100,0)</f>
        <v>0</v>
      </c>
      <c r="X17" s="10">
        <f>Table1[[#This Row],[Auto Rank]]+Table1[[#This Row],[Tie break?]]</f>
        <v>15</v>
      </c>
      <c r="Y17" s="1"/>
      <c r="Z17" s="1"/>
      <c r="AA17" s="1"/>
      <c r="AB17" s="1"/>
    </row>
    <row r="18" spans="1:28" x14ac:dyDescent="0.2">
      <c r="A18" s="45" t="s">
        <v>182</v>
      </c>
      <c r="B18" s="30">
        <v>20</v>
      </c>
      <c r="C18" s="28">
        <v>22</v>
      </c>
      <c r="D18" s="25">
        <v>22</v>
      </c>
      <c r="E18" s="4">
        <f>SUM(Table1[[#This Row],[Music J1]:[Perf J1]])</f>
        <v>64</v>
      </c>
      <c r="F18" s="8">
        <f>RANK(Table1[[#This Row],[SCR J1]],Table1[SCR J1])</f>
        <v>17</v>
      </c>
      <c r="G18" s="30">
        <v>19</v>
      </c>
      <c r="H18" s="25">
        <v>15</v>
      </c>
      <c r="I18" s="25">
        <v>23</v>
      </c>
      <c r="J18" s="9">
        <f>SUM(Table1[[#This Row],[Music J2]:[Perf J2]])</f>
        <v>57</v>
      </c>
      <c r="K18" s="8">
        <f>RANK(Table1[[#This Row],[SCR J2]],Table1[SCR J2],)</f>
        <v>12</v>
      </c>
      <c r="L18" s="30">
        <v>12</v>
      </c>
      <c r="M18" s="25">
        <v>16</v>
      </c>
      <c r="N18" s="25">
        <v>18</v>
      </c>
      <c r="O18" s="9">
        <f>SUM(Table1[[#This Row],[Music J3]:[Perf J3]])</f>
        <v>46</v>
      </c>
      <c r="P18" s="8">
        <f>RANK(Table1[[#This Row],[SCR J3]],Table1[SCR J3])</f>
        <v>17</v>
      </c>
      <c r="Q18" s="7">
        <f t="shared" si="0"/>
        <v>51</v>
      </c>
      <c r="R18" s="4">
        <f t="shared" si="1"/>
        <v>53</v>
      </c>
      <c r="S18" s="4">
        <f t="shared" si="2"/>
        <v>63</v>
      </c>
      <c r="T18" s="10">
        <f>SUM(Table1[[#This Row],[T Music]:[T Perf]])</f>
        <v>167</v>
      </c>
      <c r="U18" s="7">
        <f t="shared" si="3"/>
        <v>46</v>
      </c>
      <c r="V18" s="9">
        <f>RANK(Table1[[#This Row],[T Rank]],Table1[T Rank],1)</f>
        <v>16</v>
      </c>
      <c r="W18" s="9">
        <f>IF(COUNTIF(Table1[Auto Rank],Table1[[#This Row],[Auto Rank]])&gt;1,RANK(Table1[[#This Row],[T Score]],Table1[T Score],0)/100,0)</f>
        <v>0</v>
      </c>
      <c r="X18" s="10">
        <f>Table1[[#This Row],[Auto Rank]]+Table1[[#This Row],[Tie break?]]</f>
        <v>16</v>
      </c>
      <c r="Y18" s="1"/>
      <c r="Z18" s="1"/>
      <c r="AA18" s="1"/>
      <c r="AB18" s="1"/>
    </row>
    <row r="19" spans="1:28" x14ac:dyDescent="0.2">
      <c r="A19" s="43" t="s">
        <v>147</v>
      </c>
      <c r="B19" s="30">
        <v>18</v>
      </c>
      <c r="C19" s="28">
        <v>20</v>
      </c>
      <c r="D19" s="25">
        <v>21</v>
      </c>
      <c r="E19" s="31">
        <f>SUM(Table1[[#This Row],[Music J1]:[Perf J1]])</f>
        <v>59</v>
      </c>
      <c r="F19" s="32">
        <f>RANK(Table1[[#This Row],[SCR J1]],Table1[SCR J1])</f>
        <v>19</v>
      </c>
      <c r="G19" s="30">
        <v>19</v>
      </c>
      <c r="H19" s="25">
        <v>18</v>
      </c>
      <c r="I19" s="25">
        <v>19</v>
      </c>
      <c r="J19" s="33">
        <f>SUM(Table1[[#This Row],[Music J2]:[Perf J2]])</f>
        <v>56</v>
      </c>
      <c r="K19" s="32">
        <f>RANK(Table1[[#This Row],[SCR J2]],Table1[SCR J2],)</f>
        <v>15</v>
      </c>
      <c r="L19" s="30">
        <v>12</v>
      </c>
      <c r="M19" s="25">
        <v>16</v>
      </c>
      <c r="N19" s="25">
        <v>15</v>
      </c>
      <c r="O19" s="33">
        <f>SUM(Table1[[#This Row],[Music J3]:[Perf J3]])</f>
        <v>43</v>
      </c>
      <c r="P19" s="32">
        <f>RANK(Table1[[#This Row],[SCR J3]],Table1[SCR J3])</f>
        <v>18</v>
      </c>
      <c r="Q19" s="34">
        <f t="shared" si="0"/>
        <v>49</v>
      </c>
      <c r="R19" s="31">
        <f t="shared" si="1"/>
        <v>54</v>
      </c>
      <c r="S19" s="31">
        <f t="shared" si="2"/>
        <v>55</v>
      </c>
      <c r="T19" s="35">
        <f>SUM(Table1[[#This Row],[T Music]:[T Perf]])</f>
        <v>158</v>
      </c>
      <c r="U19" s="34">
        <f t="shared" si="3"/>
        <v>52</v>
      </c>
      <c r="V19" s="33">
        <f>RANK(Table1[[#This Row],[T Rank]],Table1[T Rank],1)</f>
        <v>17</v>
      </c>
      <c r="W19" s="33">
        <f>IF(COUNTIF(Table1[Auto Rank],Table1[[#This Row],[Auto Rank]])&gt;1,RANK(Table1[[#This Row],[T Score]],Table1[T Score],0)/100,0)</f>
        <v>0</v>
      </c>
      <c r="X19" s="35">
        <f>Table1[[#This Row],[Auto Rank]]+Table1[[#This Row],[Tie break?]]</f>
        <v>17</v>
      </c>
      <c r="Y19" s="1"/>
      <c r="Z19" s="1"/>
      <c r="AA19" s="1"/>
      <c r="AB19" s="1"/>
    </row>
    <row r="20" spans="1:28" x14ac:dyDescent="0.2">
      <c r="A20" s="43" t="s">
        <v>131</v>
      </c>
      <c r="B20" s="30">
        <v>22</v>
      </c>
      <c r="C20" s="28">
        <v>23</v>
      </c>
      <c r="D20" s="25">
        <v>23</v>
      </c>
      <c r="E20" s="4">
        <f>SUM(Table1[[#This Row],[Music J1]:[Perf J1]])</f>
        <v>68</v>
      </c>
      <c r="F20" s="8">
        <f>RANK(Table1[[#This Row],[SCR J1]],Table1[SCR J1])</f>
        <v>8</v>
      </c>
      <c r="G20" s="30">
        <v>18</v>
      </c>
      <c r="H20" s="25">
        <v>17</v>
      </c>
      <c r="I20" s="25">
        <v>19</v>
      </c>
      <c r="J20" s="9">
        <f>SUM(Table1[[#This Row],[Music J2]:[Perf J2]])</f>
        <v>54</v>
      </c>
      <c r="K20" s="8">
        <f>RANK(Table1[[#This Row],[SCR J2]],Table1[SCR J2],)</f>
        <v>19</v>
      </c>
      <c r="L20" s="30">
        <v>10</v>
      </c>
      <c r="M20" s="25">
        <v>1</v>
      </c>
      <c r="N20" s="25">
        <v>17</v>
      </c>
      <c r="O20" s="9">
        <f>SUM(Table1[[#This Row],[Music J3]:[Perf J3]])</f>
        <v>28</v>
      </c>
      <c r="P20" s="8">
        <f>RANK(Table1[[#This Row],[SCR J3]],Table1[SCR J3])</f>
        <v>28</v>
      </c>
      <c r="Q20" s="7">
        <f t="shared" si="0"/>
        <v>50</v>
      </c>
      <c r="R20" s="4">
        <f t="shared" si="1"/>
        <v>41</v>
      </c>
      <c r="S20" s="4">
        <f t="shared" si="2"/>
        <v>59</v>
      </c>
      <c r="T20" s="10">
        <f>SUM(Table1[[#This Row],[T Music]:[T Perf]])</f>
        <v>150</v>
      </c>
      <c r="U20" s="7">
        <f t="shared" si="3"/>
        <v>55</v>
      </c>
      <c r="V20" s="9">
        <f>RANK(Table1[[#This Row],[T Rank]],Table1[T Rank],1)</f>
        <v>18</v>
      </c>
      <c r="W20" s="9">
        <f>IF(COUNTIF(Table1[Auto Rank],Table1[[#This Row],[Auto Rank]])&gt;1,RANK(Table1[[#This Row],[T Score]],Table1[T Score],0)/100,0)</f>
        <v>0</v>
      </c>
      <c r="X20" s="10">
        <f>Table1[[#This Row],[Auto Rank]]+Table1[[#This Row],[Tie break?]]</f>
        <v>18</v>
      </c>
      <c r="Y20" s="1"/>
      <c r="Z20" s="1"/>
      <c r="AA20" s="1"/>
      <c r="AB20" s="1"/>
    </row>
    <row r="21" spans="1:28" x14ac:dyDescent="0.2">
      <c r="A21" s="43" t="s">
        <v>84</v>
      </c>
      <c r="B21" s="30">
        <v>20</v>
      </c>
      <c r="C21" s="28">
        <v>18</v>
      </c>
      <c r="D21" s="25">
        <v>20</v>
      </c>
      <c r="E21" s="3">
        <f>SUM(Table1[[#This Row],[Music J1]:[Perf J1]])</f>
        <v>58</v>
      </c>
      <c r="F21" s="6">
        <f>RANK(Table1[[#This Row],[SCR J1]],Table1[SCR J1])</f>
        <v>20</v>
      </c>
      <c r="G21" s="30">
        <v>19</v>
      </c>
      <c r="H21" s="25">
        <v>20</v>
      </c>
      <c r="I21" s="25">
        <v>20</v>
      </c>
      <c r="J21" s="3">
        <f>SUM(Table1[[#This Row],[Music J2]:[Perf J2]])</f>
        <v>59</v>
      </c>
      <c r="K21" s="6">
        <f>RANK(Table1[[#This Row],[SCR J2]],Table1[SCR J2],)</f>
        <v>9</v>
      </c>
      <c r="L21" s="30">
        <v>7</v>
      </c>
      <c r="M21" s="25">
        <v>11</v>
      </c>
      <c r="N21" s="25">
        <v>10</v>
      </c>
      <c r="O21" s="3">
        <f>SUM(Table1[[#This Row],[Music J3]:[Perf J3]])</f>
        <v>28</v>
      </c>
      <c r="P21" s="6">
        <f>RANK(Table1[[#This Row],[SCR J3]],Table1[SCR J3])</f>
        <v>28</v>
      </c>
      <c r="Q21" s="5">
        <f t="shared" si="0"/>
        <v>46</v>
      </c>
      <c r="R21" s="3">
        <f t="shared" si="1"/>
        <v>49</v>
      </c>
      <c r="S21" s="3">
        <f t="shared" si="2"/>
        <v>50</v>
      </c>
      <c r="T21" s="6">
        <f>SUM(Table1[[#This Row],[T Music]:[T Perf]])</f>
        <v>145</v>
      </c>
      <c r="U21" s="5">
        <f t="shared" si="3"/>
        <v>57</v>
      </c>
      <c r="V21" s="4">
        <f>RANK(Table1[[#This Row],[T Rank]],Table1[T Rank],1)</f>
        <v>19</v>
      </c>
      <c r="W21" s="4">
        <f>IF(COUNTIF(Table1[Auto Rank],Table1[[#This Row],[Auto Rank]])&gt;1,RANK(Table1[[#This Row],[T Score]],Table1[T Score],0)/100,0)</f>
        <v>0</v>
      </c>
      <c r="X21" s="8">
        <f>Table1[[#This Row],[Auto Rank]]+Table1[[#This Row],[Tie break?]]</f>
        <v>19</v>
      </c>
      <c r="Y21" s="1"/>
      <c r="Z21" s="1"/>
      <c r="AA21" s="1"/>
      <c r="AB21" s="1"/>
    </row>
    <row r="22" spans="1:28" x14ac:dyDescent="0.2">
      <c r="A22" s="43" t="s">
        <v>164</v>
      </c>
      <c r="B22" s="30">
        <v>24</v>
      </c>
      <c r="C22" s="28">
        <v>20</v>
      </c>
      <c r="D22" s="25">
        <v>23</v>
      </c>
      <c r="E22" s="4">
        <f>SUM(Table1[[#This Row],[Music J1]:[Perf J1]])</f>
        <v>67</v>
      </c>
      <c r="F22" s="8">
        <f>RANK(Table1[[#This Row],[SCR J1]],Table1[SCR J1])</f>
        <v>11</v>
      </c>
      <c r="G22" s="30">
        <v>16</v>
      </c>
      <c r="H22" s="25">
        <v>15</v>
      </c>
      <c r="I22" s="25">
        <v>17</v>
      </c>
      <c r="J22" s="9">
        <f>SUM(Table1[[#This Row],[Music J2]:[Perf J2]])</f>
        <v>48</v>
      </c>
      <c r="K22" s="8">
        <f>RANK(Table1[[#This Row],[SCR J2]],Table1[SCR J2],)</f>
        <v>26</v>
      </c>
      <c r="L22" s="30">
        <v>12</v>
      </c>
      <c r="M22" s="25">
        <v>11</v>
      </c>
      <c r="N22" s="25">
        <v>15</v>
      </c>
      <c r="O22" s="9">
        <f>SUM(Table1[[#This Row],[Music J3]:[Perf J3]])</f>
        <v>38</v>
      </c>
      <c r="P22" s="8">
        <f>RANK(Table1[[#This Row],[SCR J3]],Table1[SCR J3])</f>
        <v>21</v>
      </c>
      <c r="Q22" s="7">
        <f t="shared" si="0"/>
        <v>52</v>
      </c>
      <c r="R22" s="4">
        <f t="shared" si="1"/>
        <v>46</v>
      </c>
      <c r="S22" s="4">
        <f t="shared" si="2"/>
        <v>55</v>
      </c>
      <c r="T22" s="10">
        <f>SUM(Table1[[#This Row],[T Music]:[T Perf]])</f>
        <v>153</v>
      </c>
      <c r="U22" s="7">
        <f t="shared" si="3"/>
        <v>58</v>
      </c>
      <c r="V22" s="9">
        <f>RANK(Table1[[#This Row],[T Rank]],Table1[T Rank],1)</f>
        <v>20</v>
      </c>
      <c r="W22" s="9">
        <f>IF(COUNTIF(Table1[Auto Rank],Table1[[#This Row],[Auto Rank]])&gt;1,RANK(Table1[[#This Row],[T Score]],Table1[T Score],0)/100,0)</f>
        <v>0</v>
      </c>
      <c r="X22" s="10">
        <f>Table1[[#This Row],[Auto Rank]]+Table1[[#This Row],[Tie break?]]</f>
        <v>20</v>
      </c>
      <c r="Y22" s="1"/>
      <c r="Z22" s="1"/>
      <c r="AA22" s="1"/>
      <c r="AB22" s="1"/>
    </row>
    <row r="23" spans="1:28" x14ac:dyDescent="0.2">
      <c r="A23" s="43" t="s">
        <v>146</v>
      </c>
      <c r="B23" s="30">
        <v>21</v>
      </c>
      <c r="C23" s="28">
        <v>18</v>
      </c>
      <c r="D23" s="25">
        <v>5</v>
      </c>
      <c r="E23" s="4">
        <f>SUM(Table1[[#This Row],[Music J1]:[Perf J1]])</f>
        <v>44</v>
      </c>
      <c r="F23" s="8">
        <f>RANK(Table1[[#This Row],[SCR J1]],Table1[SCR J1])</f>
        <v>26</v>
      </c>
      <c r="G23" s="30">
        <v>19</v>
      </c>
      <c r="H23" s="25">
        <v>18</v>
      </c>
      <c r="I23" s="25">
        <v>20</v>
      </c>
      <c r="J23" s="9">
        <f>SUM(Table1[[#This Row],[Music J2]:[Perf J2]])</f>
        <v>57</v>
      </c>
      <c r="K23" s="8">
        <f>RANK(Table1[[#This Row],[SCR J2]],Table1[SCR J2],)</f>
        <v>12</v>
      </c>
      <c r="L23" s="30">
        <v>12</v>
      </c>
      <c r="M23" s="25">
        <v>12</v>
      </c>
      <c r="N23" s="25">
        <v>12</v>
      </c>
      <c r="O23" s="9">
        <f>SUM(Table1[[#This Row],[Music J3]:[Perf J3]])</f>
        <v>36</v>
      </c>
      <c r="P23" s="8">
        <f>RANK(Table1[[#This Row],[SCR J3]],Table1[SCR J3])</f>
        <v>23</v>
      </c>
      <c r="Q23" s="7">
        <f t="shared" si="0"/>
        <v>52</v>
      </c>
      <c r="R23" s="4">
        <f t="shared" si="1"/>
        <v>48</v>
      </c>
      <c r="S23" s="4">
        <f t="shared" si="2"/>
        <v>37</v>
      </c>
      <c r="T23" s="10">
        <f>SUM(Table1[[#This Row],[T Music]:[T Perf]])</f>
        <v>137</v>
      </c>
      <c r="U23" s="7">
        <f t="shared" si="3"/>
        <v>61</v>
      </c>
      <c r="V23" s="9">
        <f>RANK(Table1[[#This Row],[T Rank]],Table1[T Rank],1)</f>
        <v>21</v>
      </c>
      <c r="W23" s="9">
        <f>IF(COUNTIF(Table1[Auto Rank],Table1[[#This Row],[Auto Rank]])&gt;1,RANK(Table1[[#This Row],[T Score]],Table1[T Score],0)/100,0)</f>
        <v>0</v>
      </c>
      <c r="X23" s="10">
        <f>Table1[[#This Row],[Auto Rank]]+Table1[[#This Row],[Tie break?]]</f>
        <v>21</v>
      </c>
      <c r="Y23" s="1"/>
      <c r="Z23" s="1"/>
      <c r="AA23" s="1"/>
      <c r="AB23" s="1"/>
    </row>
    <row r="24" spans="1:28" x14ac:dyDescent="0.2">
      <c r="A24" s="43" t="s">
        <v>157</v>
      </c>
      <c r="B24" s="30">
        <v>19</v>
      </c>
      <c r="C24" s="28">
        <v>18</v>
      </c>
      <c r="D24" s="25">
        <v>11</v>
      </c>
      <c r="E24" s="4">
        <f>SUM(Table1[[#This Row],[Music J1]:[Perf J1]])</f>
        <v>48</v>
      </c>
      <c r="F24" s="8">
        <f>RANK(Table1[[#This Row],[SCR J1]],Table1[SCR J1])</f>
        <v>24</v>
      </c>
      <c r="G24" s="30">
        <v>18</v>
      </c>
      <c r="H24" s="25">
        <v>17</v>
      </c>
      <c r="I24" s="25">
        <v>18</v>
      </c>
      <c r="J24" s="9">
        <f>SUM(Table1[[#This Row],[Music J2]:[Perf J2]])</f>
        <v>53</v>
      </c>
      <c r="K24" s="8">
        <f>RANK(Table1[[#This Row],[SCR J2]],Table1[SCR J2],)</f>
        <v>21</v>
      </c>
      <c r="L24" s="30">
        <v>12</v>
      </c>
      <c r="M24" s="25">
        <v>15</v>
      </c>
      <c r="N24" s="25">
        <v>12</v>
      </c>
      <c r="O24" s="9">
        <f>SUM(Table1[[#This Row],[Music J3]:[Perf J3]])</f>
        <v>39</v>
      </c>
      <c r="P24" s="8">
        <f>RANK(Table1[[#This Row],[SCR J3]],Table1[SCR J3])</f>
        <v>20</v>
      </c>
      <c r="Q24" s="7">
        <f t="shared" si="0"/>
        <v>49</v>
      </c>
      <c r="R24" s="4">
        <f t="shared" si="1"/>
        <v>50</v>
      </c>
      <c r="S24" s="4">
        <f t="shared" si="2"/>
        <v>41</v>
      </c>
      <c r="T24" s="10">
        <f>SUM(Table1[[#This Row],[T Music]:[T Perf]])</f>
        <v>140</v>
      </c>
      <c r="U24" s="7">
        <f t="shared" si="3"/>
        <v>65</v>
      </c>
      <c r="V24" s="9">
        <f>RANK(Table1[[#This Row],[T Rank]],Table1[T Rank],1)</f>
        <v>22</v>
      </c>
      <c r="W24" s="9">
        <f>IF(COUNTIF(Table1[Auto Rank],Table1[[#This Row],[Auto Rank]])&gt;1,RANK(Table1[[#This Row],[T Score]],Table1[T Score],0)/100,0)</f>
        <v>0</v>
      </c>
      <c r="X24" s="10">
        <f>Table1[[#This Row],[Auto Rank]]+Table1[[#This Row],[Tie break?]]</f>
        <v>22</v>
      </c>
      <c r="Y24" s="1"/>
      <c r="Z24" s="1"/>
      <c r="AA24" s="1"/>
      <c r="AB24" s="1"/>
    </row>
    <row r="25" spans="1:28" x14ac:dyDescent="0.2">
      <c r="A25" s="43" t="s">
        <v>155</v>
      </c>
      <c r="B25" s="30">
        <v>10</v>
      </c>
      <c r="C25" s="28">
        <v>13</v>
      </c>
      <c r="D25" s="25">
        <v>13</v>
      </c>
      <c r="E25" s="4">
        <f>SUM(Table1[[#This Row],[Music J1]:[Perf J1]])</f>
        <v>36</v>
      </c>
      <c r="F25" s="8">
        <f>RANK(Table1[[#This Row],[SCR J1]],Table1[SCR J1])</f>
        <v>30</v>
      </c>
      <c r="G25" s="30">
        <v>16</v>
      </c>
      <c r="H25" s="25">
        <v>17</v>
      </c>
      <c r="I25" s="25">
        <v>17</v>
      </c>
      <c r="J25" s="9">
        <f>SUM(Table1[[#This Row],[Music J2]:[Perf J2]])</f>
        <v>50</v>
      </c>
      <c r="K25" s="8">
        <f>RANK(Table1[[#This Row],[SCR J2]],Table1[SCR J2],)</f>
        <v>23</v>
      </c>
      <c r="L25" s="30">
        <v>15</v>
      </c>
      <c r="M25" s="25">
        <v>18</v>
      </c>
      <c r="N25" s="25">
        <v>15</v>
      </c>
      <c r="O25" s="9">
        <f>SUM(Table1[[#This Row],[Music J3]:[Perf J3]])</f>
        <v>48</v>
      </c>
      <c r="P25" s="8">
        <f>RANK(Table1[[#This Row],[SCR J3]],Table1[SCR J3])</f>
        <v>13</v>
      </c>
      <c r="Q25" s="7">
        <f t="shared" si="0"/>
        <v>41</v>
      </c>
      <c r="R25" s="4">
        <f t="shared" si="1"/>
        <v>48</v>
      </c>
      <c r="S25" s="4">
        <f t="shared" si="2"/>
        <v>45</v>
      </c>
      <c r="T25" s="10">
        <f>SUM(Table1[[#This Row],[T Music]:[T Perf]])</f>
        <v>134</v>
      </c>
      <c r="U25" s="7">
        <f t="shared" si="3"/>
        <v>66</v>
      </c>
      <c r="V25" s="9">
        <f>RANK(Table1[[#This Row],[T Rank]],Table1[T Rank],1)</f>
        <v>23</v>
      </c>
      <c r="W25" s="9">
        <f>IF(COUNTIF(Table1[Auto Rank],Table1[[#This Row],[Auto Rank]])&gt;1,RANK(Table1[[#This Row],[T Score]],Table1[T Score],0)/100,0)</f>
        <v>0</v>
      </c>
      <c r="X25" s="10">
        <f>Table1[[#This Row],[Auto Rank]]+Table1[[#This Row],[Tie break?]]</f>
        <v>23</v>
      </c>
      <c r="Y25" s="1"/>
      <c r="Z25" s="1"/>
      <c r="AA25" s="1"/>
      <c r="AB25" s="1"/>
    </row>
    <row r="26" spans="1:28" x14ac:dyDescent="0.2">
      <c r="A26" s="45" t="s">
        <v>181</v>
      </c>
      <c r="B26" s="30">
        <v>18</v>
      </c>
      <c r="C26" s="28">
        <v>17</v>
      </c>
      <c r="D26" s="25">
        <v>17</v>
      </c>
      <c r="E26" s="4">
        <f>SUM(Table1[[#This Row],[Music J1]:[Perf J1]])</f>
        <v>52</v>
      </c>
      <c r="F26" s="8">
        <f>RANK(Table1[[#This Row],[SCR J1]],Table1[SCR J1])</f>
        <v>21</v>
      </c>
      <c r="G26" s="30">
        <v>17</v>
      </c>
      <c r="H26" s="25">
        <v>18</v>
      </c>
      <c r="I26" s="25">
        <v>15</v>
      </c>
      <c r="J26" s="9">
        <f>SUM(Table1[[#This Row],[Music J2]:[Perf J2]])</f>
        <v>50</v>
      </c>
      <c r="K26" s="8">
        <f>RANK(Table1[[#This Row],[SCR J2]],Table1[SCR J2],)</f>
        <v>23</v>
      </c>
      <c r="L26" s="30">
        <v>8</v>
      </c>
      <c r="M26" s="25">
        <v>14</v>
      </c>
      <c r="N26" s="25">
        <v>13</v>
      </c>
      <c r="O26" s="9">
        <f>SUM(Table1[[#This Row],[Music J3]:[Perf J3]])</f>
        <v>35</v>
      </c>
      <c r="P26" s="8">
        <f>RANK(Table1[[#This Row],[SCR J3]],Table1[SCR J3])</f>
        <v>24</v>
      </c>
      <c r="Q26" s="7">
        <f t="shared" si="0"/>
        <v>43</v>
      </c>
      <c r="R26" s="4">
        <f t="shared" si="1"/>
        <v>49</v>
      </c>
      <c r="S26" s="4">
        <f t="shared" si="2"/>
        <v>45</v>
      </c>
      <c r="T26" s="10">
        <f>SUM(Table1[[#This Row],[T Music]:[T Perf]])</f>
        <v>137</v>
      </c>
      <c r="U26" s="7">
        <f t="shared" si="3"/>
        <v>68</v>
      </c>
      <c r="V26" s="9">
        <f>RANK(Table1[[#This Row],[T Rank]],Table1[T Rank],1)</f>
        <v>24</v>
      </c>
      <c r="W26" s="9">
        <f>IF(COUNTIF(Table1[Auto Rank],Table1[[#This Row],[Auto Rank]])&gt;1,RANK(Table1[[#This Row],[T Score]],Table1[T Score],0)/100,0)</f>
        <v>0</v>
      </c>
      <c r="X26" s="10">
        <f>Table1[[#This Row],[Auto Rank]]+Table1[[#This Row],[Tie break?]]</f>
        <v>24</v>
      </c>
      <c r="Y26" s="1"/>
      <c r="Z26" s="1"/>
      <c r="AA26" s="1"/>
      <c r="AB26" s="1"/>
    </row>
    <row r="27" spans="1:28" x14ac:dyDescent="0.2">
      <c r="A27" s="43" t="s">
        <v>32</v>
      </c>
      <c r="B27" s="30">
        <v>12</v>
      </c>
      <c r="C27" s="28">
        <v>18</v>
      </c>
      <c r="D27" s="25">
        <v>15</v>
      </c>
      <c r="E27" s="4">
        <f>SUM(Table1[[#This Row],[Music J1]:[Perf J1]])</f>
        <v>45</v>
      </c>
      <c r="F27" s="8">
        <f>RANK(Table1[[#This Row],[SCR J1]],Table1[SCR J1])</f>
        <v>25</v>
      </c>
      <c r="G27" s="30">
        <v>20</v>
      </c>
      <c r="H27" s="25">
        <v>17</v>
      </c>
      <c r="I27" s="25">
        <v>16</v>
      </c>
      <c r="J27" s="9">
        <f>SUM(Table1[[#This Row],[Music J2]:[Perf J2]])</f>
        <v>53</v>
      </c>
      <c r="K27" s="8">
        <f>RANK(Table1[[#This Row],[SCR J2]],Table1[SCR J2],)</f>
        <v>21</v>
      </c>
      <c r="L27" s="30">
        <v>13</v>
      </c>
      <c r="M27" s="25">
        <v>9</v>
      </c>
      <c r="N27" s="25">
        <v>10</v>
      </c>
      <c r="O27" s="9">
        <f>SUM(Table1[[#This Row],[Music J3]:[Perf J3]])</f>
        <v>32</v>
      </c>
      <c r="P27" s="8">
        <f>RANK(Table1[[#This Row],[SCR J3]],Table1[SCR J3])</f>
        <v>26</v>
      </c>
      <c r="Q27" s="7">
        <f t="shared" si="0"/>
        <v>45</v>
      </c>
      <c r="R27" s="4">
        <f t="shared" si="1"/>
        <v>44</v>
      </c>
      <c r="S27" s="4">
        <f t="shared" si="2"/>
        <v>41</v>
      </c>
      <c r="T27" s="10">
        <f>SUM(Table1[[#This Row],[T Music]:[T Perf]])</f>
        <v>130</v>
      </c>
      <c r="U27" s="7">
        <f t="shared" si="3"/>
        <v>72</v>
      </c>
      <c r="V27" s="9">
        <f>RANK(Table1[[#This Row],[T Rank]],Table1[T Rank],1)</f>
        <v>25</v>
      </c>
      <c r="W27" s="9">
        <f>IF(COUNTIF(Table1[Auto Rank],Table1[[#This Row],[Auto Rank]])&gt;1,RANK(Table1[[#This Row],[T Score]],Table1[T Score],0)/100,0)</f>
        <v>0</v>
      </c>
      <c r="X27" s="10">
        <f>Table1[[#This Row],[Auto Rank]]+Table1[[#This Row],[Tie break?]]</f>
        <v>25</v>
      </c>
      <c r="Y27" s="1"/>
      <c r="Z27" s="1"/>
      <c r="AA27" s="1"/>
      <c r="AB27" s="1"/>
    </row>
    <row r="28" spans="1:28" x14ac:dyDescent="0.2">
      <c r="A28" s="43" t="s">
        <v>169</v>
      </c>
      <c r="B28" s="30">
        <v>15</v>
      </c>
      <c r="C28" s="28">
        <v>19</v>
      </c>
      <c r="D28" s="25">
        <v>15</v>
      </c>
      <c r="E28" s="4">
        <f>SUM(Table1[[#This Row],[Music J1]:[Perf J1]])</f>
        <v>49</v>
      </c>
      <c r="F28" s="8">
        <f>RANK(Table1[[#This Row],[SCR J1]],Table1[SCR J1])</f>
        <v>23</v>
      </c>
      <c r="G28" s="30">
        <v>14</v>
      </c>
      <c r="H28" s="25">
        <v>14</v>
      </c>
      <c r="I28" s="25">
        <v>18</v>
      </c>
      <c r="J28" s="9">
        <f>SUM(Table1[[#This Row],[Music J2]:[Perf J2]])</f>
        <v>46</v>
      </c>
      <c r="K28" s="8">
        <f>RANK(Table1[[#This Row],[SCR J2]],Table1[SCR J2],)</f>
        <v>27</v>
      </c>
      <c r="L28" s="30">
        <v>8</v>
      </c>
      <c r="M28" s="25">
        <v>12</v>
      </c>
      <c r="N28" s="25">
        <v>7</v>
      </c>
      <c r="O28" s="9">
        <f>SUM(Table1[[#This Row],[Music J3]:[Perf J3]])</f>
        <v>27</v>
      </c>
      <c r="P28" s="8">
        <f>RANK(Table1[[#This Row],[SCR J3]],Table1[SCR J3])</f>
        <v>30</v>
      </c>
      <c r="Q28" s="7">
        <f t="shared" si="0"/>
        <v>37</v>
      </c>
      <c r="R28" s="4">
        <f t="shared" si="1"/>
        <v>45</v>
      </c>
      <c r="S28" s="4">
        <f t="shared" si="2"/>
        <v>40</v>
      </c>
      <c r="T28" s="10">
        <f>SUM(Table1[[#This Row],[T Music]:[T Perf]])</f>
        <v>122</v>
      </c>
      <c r="U28" s="7">
        <f t="shared" si="3"/>
        <v>80</v>
      </c>
      <c r="V28" s="9">
        <f>RANK(Table1[[#This Row],[T Rank]],Table1[T Rank],1)</f>
        <v>26</v>
      </c>
      <c r="W28" s="9">
        <f>IF(COUNTIF(Table1[Auto Rank],Table1[[#This Row],[Auto Rank]])&gt;1,RANK(Table1[[#This Row],[T Score]],Table1[T Score],0)/100,0)</f>
        <v>0</v>
      </c>
      <c r="X28" s="10">
        <f>Table1[[#This Row],[Auto Rank]]+Table1[[#This Row],[Tie break?]]</f>
        <v>26</v>
      </c>
      <c r="Y28" s="1"/>
      <c r="Z28" s="1"/>
      <c r="AA28" s="1"/>
      <c r="AB28" s="1"/>
    </row>
    <row r="29" spans="1:28" x14ac:dyDescent="0.2">
      <c r="A29" s="43" t="s">
        <v>167</v>
      </c>
      <c r="B29" s="30">
        <v>16</v>
      </c>
      <c r="C29" s="28">
        <v>16</v>
      </c>
      <c r="D29" s="25">
        <v>18</v>
      </c>
      <c r="E29" s="4">
        <f>SUM(Table1[[#This Row],[Music J1]:[Perf J1]])</f>
        <v>50</v>
      </c>
      <c r="F29" s="8">
        <f>RANK(Table1[[#This Row],[SCR J1]],Table1[SCR J1])</f>
        <v>22</v>
      </c>
      <c r="G29" s="30">
        <v>14</v>
      </c>
      <c r="H29" s="25">
        <v>15</v>
      </c>
      <c r="I29" s="25">
        <v>14</v>
      </c>
      <c r="J29" s="9">
        <f>SUM(Table1[[#This Row],[Music J2]:[Perf J2]])</f>
        <v>43</v>
      </c>
      <c r="K29" s="8">
        <f>RANK(Table1[[#This Row],[SCR J2]],Table1[SCR J2],)</f>
        <v>29</v>
      </c>
      <c r="L29" s="30">
        <v>10</v>
      </c>
      <c r="M29" s="25">
        <v>7</v>
      </c>
      <c r="N29" s="25">
        <v>10</v>
      </c>
      <c r="O29" s="9">
        <f>SUM(Table1[[#This Row],[Music J3]:[Perf J3]])</f>
        <v>27</v>
      </c>
      <c r="P29" s="8">
        <f>RANK(Table1[[#This Row],[SCR J3]],Table1[SCR J3])</f>
        <v>30</v>
      </c>
      <c r="Q29" s="7">
        <f t="shared" si="0"/>
        <v>40</v>
      </c>
      <c r="R29" s="4">
        <f t="shared" si="1"/>
        <v>38</v>
      </c>
      <c r="S29" s="4">
        <f t="shared" si="2"/>
        <v>42</v>
      </c>
      <c r="T29" s="10">
        <f>SUM(Table1[[#This Row],[T Music]:[T Perf]])</f>
        <v>120</v>
      </c>
      <c r="U29" s="7">
        <f t="shared" si="3"/>
        <v>81</v>
      </c>
      <c r="V29" s="9">
        <f>RANK(Table1[[#This Row],[T Rank]],Table1[T Rank],1)</f>
        <v>27</v>
      </c>
      <c r="W29" s="9">
        <f>IF(COUNTIF(Table1[Auto Rank],Table1[[#This Row],[Auto Rank]])&gt;1,RANK(Table1[[#This Row],[T Score]],Table1[T Score],0)/100,0)</f>
        <v>0</v>
      </c>
      <c r="X29" s="10">
        <f>Table1[[#This Row],[Auto Rank]]+Table1[[#This Row],[Tie break?]]</f>
        <v>27</v>
      </c>
      <c r="Y29" s="1"/>
      <c r="Z29" s="1"/>
      <c r="AA29" s="1"/>
      <c r="AB29" s="1"/>
    </row>
    <row r="30" spans="1:28" x14ac:dyDescent="0.2">
      <c r="A30" s="43" t="s">
        <v>158</v>
      </c>
      <c r="B30" s="30">
        <v>12</v>
      </c>
      <c r="C30" s="28">
        <v>16</v>
      </c>
      <c r="D30" s="25">
        <v>15</v>
      </c>
      <c r="E30" s="4">
        <f>SUM(Table1[[#This Row],[Music J1]:[Perf J1]])</f>
        <v>43</v>
      </c>
      <c r="F30" s="8">
        <f>RANK(Table1[[#This Row],[SCR J1]],Table1[SCR J1])</f>
        <v>27</v>
      </c>
      <c r="G30" s="30">
        <v>10</v>
      </c>
      <c r="H30" s="25">
        <v>11</v>
      </c>
      <c r="I30" s="25">
        <v>12</v>
      </c>
      <c r="J30" s="9">
        <f>SUM(Table1[[#This Row],[Music J2]:[Perf J2]])</f>
        <v>33</v>
      </c>
      <c r="K30" s="8">
        <f>RANK(Table1[[#This Row],[SCR J2]],Table1[SCR J2],)</f>
        <v>36</v>
      </c>
      <c r="L30" s="30">
        <v>11</v>
      </c>
      <c r="M30" s="25">
        <v>14</v>
      </c>
      <c r="N30" s="25">
        <v>15</v>
      </c>
      <c r="O30" s="9">
        <f>SUM(Table1[[#This Row],[Music J3]:[Perf J3]])</f>
        <v>40</v>
      </c>
      <c r="P30" s="8">
        <f>RANK(Table1[[#This Row],[SCR J3]],Table1[SCR J3])</f>
        <v>19</v>
      </c>
      <c r="Q30" s="7">
        <f t="shared" si="0"/>
        <v>33</v>
      </c>
      <c r="R30" s="4">
        <f t="shared" si="1"/>
        <v>41</v>
      </c>
      <c r="S30" s="4">
        <f t="shared" si="2"/>
        <v>42</v>
      </c>
      <c r="T30" s="10">
        <f>SUM(Table1[[#This Row],[T Music]:[T Perf]])</f>
        <v>116</v>
      </c>
      <c r="U30" s="7">
        <f t="shared" si="3"/>
        <v>82</v>
      </c>
      <c r="V30" s="9">
        <f>RANK(Table1[[#This Row],[T Rank]],Table1[T Rank],1)</f>
        <v>28</v>
      </c>
      <c r="W30" s="9">
        <f>IF(COUNTIF(Table1[Auto Rank],Table1[[#This Row],[Auto Rank]])&gt;1,RANK(Table1[[#This Row],[T Score]],Table1[T Score],0)/100,0)</f>
        <v>0</v>
      </c>
      <c r="X30" s="10">
        <f>Table1[[#This Row],[Auto Rank]]+Table1[[#This Row],[Tie break?]]</f>
        <v>28</v>
      </c>
      <c r="Y30" s="1"/>
      <c r="Z30" s="1"/>
      <c r="AA30" s="1"/>
      <c r="AB30" s="1"/>
    </row>
    <row r="31" spans="1:28" x14ac:dyDescent="0.2">
      <c r="A31" s="43" t="s">
        <v>160</v>
      </c>
      <c r="B31" s="30">
        <v>10</v>
      </c>
      <c r="C31" s="28">
        <v>10</v>
      </c>
      <c r="D31" s="25">
        <v>14</v>
      </c>
      <c r="E31" s="4">
        <f>SUM(Table1[[#This Row],[Music J1]:[Perf J1]])</f>
        <v>34</v>
      </c>
      <c r="F31" s="8">
        <f>RANK(Table1[[#This Row],[SCR J1]],Table1[SCR J1])</f>
        <v>32</v>
      </c>
      <c r="G31" s="30">
        <v>11</v>
      </c>
      <c r="H31" s="25">
        <v>17</v>
      </c>
      <c r="I31" s="25">
        <v>14</v>
      </c>
      <c r="J31" s="9">
        <f>SUM(Table1[[#This Row],[Music J2]:[Perf J2]])</f>
        <v>42</v>
      </c>
      <c r="K31" s="8">
        <f>RANK(Table1[[#This Row],[SCR J2]],Table1[SCR J2],)</f>
        <v>30</v>
      </c>
      <c r="L31" s="30">
        <v>12</v>
      </c>
      <c r="M31" s="25">
        <v>16</v>
      </c>
      <c r="N31" s="25">
        <v>10</v>
      </c>
      <c r="O31" s="9">
        <f>SUM(Table1[[#This Row],[Music J3]:[Perf J3]])</f>
        <v>38</v>
      </c>
      <c r="P31" s="8">
        <f>RANK(Table1[[#This Row],[SCR J3]],Table1[SCR J3])</f>
        <v>21</v>
      </c>
      <c r="Q31" s="7">
        <f t="shared" si="0"/>
        <v>33</v>
      </c>
      <c r="R31" s="4">
        <f t="shared" si="1"/>
        <v>43</v>
      </c>
      <c r="S31" s="4">
        <f t="shared" si="2"/>
        <v>38</v>
      </c>
      <c r="T31" s="10">
        <f>SUM(Table1[[#This Row],[T Music]:[T Perf]])</f>
        <v>114</v>
      </c>
      <c r="U31" s="7">
        <f t="shared" si="3"/>
        <v>83</v>
      </c>
      <c r="V31" s="9">
        <f>RANK(Table1[[#This Row],[T Rank]],Table1[T Rank],1)</f>
        <v>29</v>
      </c>
      <c r="W31" s="9">
        <f>IF(COUNTIF(Table1[Auto Rank],Table1[[#This Row],[Auto Rank]])&gt;1,RANK(Table1[[#This Row],[T Score]],Table1[T Score],0)/100,0)</f>
        <v>0</v>
      </c>
      <c r="X31" s="10">
        <f>Table1[[#This Row],[Auto Rank]]+Table1[[#This Row],[Tie break?]]</f>
        <v>29</v>
      </c>
      <c r="Y31" s="54"/>
      <c r="Z31" s="54"/>
      <c r="AA31" s="54"/>
      <c r="AB31" s="54"/>
    </row>
    <row r="32" spans="1:28" x14ac:dyDescent="0.2">
      <c r="A32" s="43" t="s">
        <v>38</v>
      </c>
      <c r="B32" s="30">
        <v>13</v>
      </c>
      <c r="C32" s="28">
        <v>15</v>
      </c>
      <c r="D32" s="25">
        <v>15</v>
      </c>
      <c r="E32" s="4">
        <f>SUM(Table1[[#This Row],[Music J1]:[Perf J1]])</f>
        <v>43</v>
      </c>
      <c r="F32" s="8">
        <f>RANK(Table1[[#This Row],[SCR J1]],Table1[SCR J1])</f>
        <v>27</v>
      </c>
      <c r="G32" s="30">
        <v>13</v>
      </c>
      <c r="H32" s="25">
        <v>10</v>
      </c>
      <c r="I32" s="25">
        <v>13</v>
      </c>
      <c r="J32" s="9">
        <f>SUM(Table1[[#This Row],[Music J2]:[Perf J2]])</f>
        <v>36</v>
      </c>
      <c r="K32" s="8">
        <f>RANK(Table1[[#This Row],[SCR J2]],Table1[SCR J2],)</f>
        <v>32</v>
      </c>
      <c r="L32" s="30">
        <v>11</v>
      </c>
      <c r="M32" s="25">
        <v>11</v>
      </c>
      <c r="N32" s="25">
        <v>11</v>
      </c>
      <c r="O32" s="9">
        <f>SUM(Table1[[#This Row],[Music J3]:[Perf J3]])</f>
        <v>33</v>
      </c>
      <c r="P32" s="8">
        <f>RANK(Table1[[#This Row],[SCR J3]],Table1[SCR J3])</f>
        <v>25</v>
      </c>
      <c r="Q32" s="7">
        <f t="shared" si="0"/>
        <v>37</v>
      </c>
      <c r="R32" s="4">
        <f t="shared" si="1"/>
        <v>36</v>
      </c>
      <c r="S32" s="4">
        <f t="shared" si="2"/>
        <v>39</v>
      </c>
      <c r="T32" s="10">
        <f>SUM(Table1[[#This Row],[T Music]:[T Perf]])</f>
        <v>112</v>
      </c>
      <c r="U32" s="7">
        <f t="shared" si="3"/>
        <v>84</v>
      </c>
      <c r="V32" s="9">
        <f>RANK(Table1[[#This Row],[T Rank]],Table1[T Rank],1)</f>
        <v>30</v>
      </c>
      <c r="W32" s="9">
        <f>IF(COUNTIF(Table1[Auto Rank],Table1[[#This Row],[Auto Rank]])&gt;1,RANK(Table1[[#This Row],[T Score]],Table1[T Score],0)/100,0)</f>
        <v>0</v>
      </c>
      <c r="X32" s="10">
        <f>Table1[[#This Row],[Auto Rank]]+Table1[[#This Row],[Tie break?]]</f>
        <v>30</v>
      </c>
      <c r="Y32" s="1"/>
      <c r="Z32" s="1"/>
      <c r="AA32" s="1"/>
      <c r="AB32" s="1"/>
    </row>
    <row r="33" spans="1:28" x14ac:dyDescent="0.2">
      <c r="A33" s="43" t="s">
        <v>161</v>
      </c>
      <c r="B33" s="30">
        <v>9</v>
      </c>
      <c r="C33" s="28">
        <v>14</v>
      </c>
      <c r="D33" s="25">
        <v>12</v>
      </c>
      <c r="E33" s="4">
        <f>SUM(Table1[[#This Row],[Music J1]:[Perf J1]])</f>
        <v>35</v>
      </c>
      <c r="F33" s="8">
        <f>RANK(Table1[[#This Row],[SCR J1]],Table1[SCR J1])</f>
        <v>31</v>
      </c>
      <c r="G33" s="30">
        <v>10</v>
      </c>
      <c r="H33" s="25">
        <v>11</v>
      </c>
      <c r="I33" s="25">
        <v>14</v>
      </c>
      <c r="J33" s="9">
        <f>SUM(Table1[[#This Row],[Music J2]:[Perf J2]])</f>
        <v>35</v>
      </c>
      <c r="K33" s="8">
        <f>RANK(Table1[[#This Row],[SCR J2]],Table1[SCR J2],)</f>
        <v>35</v>
      </c>
      <c r="L33" s="30">
        <v>8</v>
      </c>
      <c r="M33" s="25">
        <v>12</v>
      </c>
      <c r="N33" s="25">
        <v>10</v>
      </c>
      <c r="O33" s="9">
        <f>SUM(Table1[[#This Row],[Music J3]:[Perf J3]])</f>
        <v>30</v>
      </c>
      <c r="P33" s="8">
        <f>RANK(Table1[[#This Row],[SCR J3]],Table1[SCR J3])</f>
        <v>27</v>
      </c>
      <c r="Q33" s="7">
        <f t="shared" si="0"/>
        <v>27</v>
      </c>
      <c r="R33" s="4">
        <f t="shared" si="1"/>
        <v>37</v>
      </c>
      <c r="S33" s="4">
        <f t="shared" si="2"/>
        <v>36</v>
      </c>
      <c r="T33" s="10">
        <f>SUM(Table1[[#This Row],[T Music]:[T Perf]])</f>
        <v>100</v>
      </c>
      <c r="U33" s="7">
        <f t="shared" si="3"/>
        <v>93</v>
      </c>
      <c r="V33" s="9">
        <f>RANK(Table1[[#This Row],[T Rank]],Table1[T Rank],1)</f>
        <v>31</v>
      </c>
      <c r="W33" s="9">
        <f>IF(COUNTIF(Table1[Auto Rank],Table1[[#This Row],[Auto Rank]])&gt;1,RANK(Table1[[#This Row],[T Score]],Table1[T Score],0)/100,0)</f>
        <v>0</v>
      </c>
      <c r="X33" s="10">
        <f>Table1[[#This Row],[Auto Rank]]+Table1[[#This Row],[Tie break?]]</f>
        <v>31</v>
      </c>
      <c r="Y33" s="1"/>
      <c r="Z33" s="1"/>
      <c r="AA33" s="1"/>
      <c r="AB33" s="1"/>
    </row>
    <row r="34" spans="1:28" x14ac:dyDescent="0.2">
      <c r="A34" s="43" t="s">
        <v>56</v>
      </c>
      <c r="B34" s="30">
        <v>6</v>
      </c>
      <c r="C34" s="28">
        <v>9</v>
      </c>
      <c r="D34" s="25">
        <v>8</v>
      </c>
      <c r="E34" s="3">
        <f>SUM(Table1[[#This Row],[Music J1]:[Perf J1]])</f>
        <v>23</v>
      </c>
      <c r="F34" s="6">
        <f>RANK(Table1[[#This Row],[SCR J1]],Table1[SCR J1])</f>
        <v>37</v>
      </c>
      <c r="G34" s="30">
        <v>19</v>
      </c>
      <c r="H34" s="25">
        <v>13</v>
      </c>
      <c r="I34" s="25">
        <v>17</v>
      </c>
      <c r="J34" s="3">
        <f>SUM(Table1[[#This Row],[Music J2]:[Perf J2]])</f>
        <v>49</v>
      </c>
      <c r="K34" s="6">
        <f>RANK(Table1[[#This Row],[SCR J2]],Table1[SCR J2],)</f>
        <v>25</v>
      </c>
      <c r="L34" s="30">
        <v>5</v>
      </c>
      <c r="M34" s="25">
        <v>8</v>
      </c>
      <c r="N34" s="25">
        <v>11</v>
      </c>
      <c r="O34" s="3">
        <f>SUM(Table1[[#This Row],[Music J3]:[Perf J3]])</f>
        <v>24</v>
      </c>
      <c r="P34" s="6">
        <f>RANK(Table1[[#This Row],[SCR J3]],Table1[SCR J3])</f>
        <v>32</v>
      </c>
      <c r="Q34" s="5">
        <f t="shared" si="0"/>
        <v>30</v>
      </c>
      <c r="R34" s="3">
        <f t="shared" si="1"/>
        <v>30</v>
      </c>
      <c r="S34" s="3">
        <f t="shared" si="2"/>
        <v>36</v>
      </c>
      <c r="T34" s="6">
        <f>SUM(Table1[[#This Row],[T Music]:[T Perf]])</f>
        <v>96</v>
      </c>
      <c r="U34" s="5">
        <f t="shared" si="3"/>
        <v>94</v>
      </c>
      <c r="V34" s="4">
        <f>RANK(Table1[[#This Row],[T Rank]],Table1[T Rank],1)</f>
        <v>32</v>
      </c>
      <c r="W34" s="4">
        <f>IF(COUNTIF(Table1[Auto Rank],Table1[[#This Row],[Auto Rank]])&gt;1,RANK(Table1[[#This Row],[T Score]],Table1[T Score],0)/100,0)</f>
        <v>0</v>
      </c>
      <c r="X34" s="8">
        <f>Table1[[#This Row],[Auto Rank]]+Table1[[#This Row],[Tie break?]]</f>
        <v>32</v>
      </c>
      <c r="Y34" s="1"/>
      <c r="Z34" s="1"/>
      <c r="AA34" s="1"/>
      <c r="AB34" s="1"/>
    </row>
    <row r="35" spans="1:28" x14ac:dyDescent="0.2">
      <c r="A35" s="43" t="s">
        <v>153</v>
      </c>
      <c r="B35" s="30">
        <v>13</v>
      </c>
      <c r="C35" s="28">
        <v>14</v>
      </c>
      <c r="D35" s="25">
        <v>15</v>
      </c>
      <c r="E35" s="4">
        <f>SUM(Table1[[#This Row],[Music J1]:[Perf J1]])</f>
        <v>42</v>
      </c>
      <c r="F35" s="8">
        <f>RANK(Table1[[#This Row],[SCR J1]],Table1[SCR J1])</f>
        <v>29</v>
      </c>
      <c r="G35" s="30">
        <v>15</v>
      </c>
      <c r="H35" s="25">
        <v>13</v>
      </c>
      <c r="I35" s="25">
        <v>11</v>
      </c>
      <c r="J35" s="9">
        <f>SUM(Table1[[#This Row],[Music J2]:[Perf J2]])</f>
        <v>39</v>
      </c>
      <c r="K35" s="8">
        <f>RANK(Table1[[#This Row],[SCR J2]],Table1[SCR J2],)</f>
        <v>31</v>
      </c>
      <c r="L35" s="30">
        <v>6</v>
      </c>
      <c r="M35" s="25">
        <v>6</v>
      </c>
      <c r="N35" s="25">
        <v>6</v>
      </c>
      <c r="O35" s="9">
        <f>SUM(Table1[[#This Row],[Music J3]:[Perf J3]])</f>
        <v>18</v>
      </c>
      <c r="P35" s="8">
        <f>RANK(Table1[[#This Row],[SCR J3]],Table1[SCR J3])</f>
        <v>36</v>
      </c>
      <c r="Q35" s="7">
        <f t="shared" ref="Q35:Q44" si="4">SUM(B35,G35,L35)</f>
        <v>34</v>
      </c>
      <c r="R35" s="4">
        <f t="shared" ref="R35:R44" si="5">SUM(C35,H35,M35)</f>
        <v>33</v>
      </c>
      <c r="S35" s="4">
        <f t="shared" ref="S35:S44" si="6">SUM(D35,I35,N35)</f>
        <v>32</v>
      </c>
      <c r="T35" s="10">
        <f>SUM(Table1[[#This Row],[T Music]:[T Perf]])</f>
        <v>99</v>
      </c>
      <c r="U35" s="7">
        <f t="shared" ref="U35:U44" si="7">SUM(F35,K35,P35)</f>
        <v>96</v>
      </c>
      <c r="V35" s="9">
        <f>RANK(Table1[[#This Row],[T Rank]],Table1[T Rank],1)</f>
        <v>33</v>
      </c>
      <c r="W35" s="9">
        <f>IF(COUNTIF(Table1[Auto Rank],Table1[[#This Row],[Auto Rank]])&gt;1,RANK(Table1[[#This Row],[T Score]],Table1[T Score],0)/100,0)</f>
        <v>0</v>
      </c>
      <c r="X35" s="10">
        <f>Table1[[#This Row],[Auto Rank]]+Table1[[#This Row],[Tie break?]]</f>
        <v>33</v>
      </c>
      <c r="Y35" s="1"/>
      <c r="Z35" s="1"/>
      <c r="AA35" s="1"/>
      <c r="AB35" s="1"/>
    </row>
    <row r="36" spans="1:28" x14ac:dyDescent="0.2">
      <c r="A36" s="43" t="s">
        <v>168</v>
      </c>
      <c r="B36" s="30">
        <v>4</v>
      </c>
      <c r="C36" s="28">
        <v>15</v>
      </c>
      <c r="D36" s="25">
        <v>9</v>
      </c>
      <c r="E36" s="4">
        <f>SUM(Table1[[#This Row],[Music J1]:[Perf J1]])</f>
        <v>28</v>
      </c>
      <c r="F36" s="8">
        <f>RANK(Table1[[#This Row],[SCR J1]],Table1[SCR J1])</f>
        <v>36</v>
      </c>
      <c r="G36" s="30">
        <v>10</v>
      </c>
      <c r="H36" s="25">
        <v>12</v>
      </c>
      <c r="I36" s="25">
        <v>14</v>
      </c>
      <c r="J36" s="9">
        <f>SUM(Table1[[#This Row],[Music J2]:[Perf J2]])</f>
        <v>36</v>
      </c>
      <c r="K36" s="8">
        <f>RANK(Table1[[#This Row],[SCR J2]],Table1[SCR J2],)</f>
        <v>32</v>
      </c>
      <c r="L36" s="30">
        <v>6</v>
      </c>
      <c r="M36" s="25">
        <v>6</v>
      </c>
      <c r="N36" s="25">
        <v>10</v>
      </c>
      <c r="O36" s="9">
        <f>SUM(Table1[[#This Row],[Music J3]:[Perf J3]])</f>
        <v>22</v>
      </c>
      <c r="P36" s="8">
        <f>RANK(Table1[[#This Row],[SCR J3]],Table1[SCR J3])</f>
        <v>33</v>
      </c>
      <c r="Q36" s="7">
        <f t="shared" si="4"/>
        <v>20</v>
      </c>
      <c r="R36" s="4">
        <f t="shared" si="5"/>
        <v>33</v>
      </c>
      <c r="S36" s="4">
        <f t="shared" si="6"/>
        <v>33</v>
      </c>
      <c r="T36" s="10">
        <f>SUM(Table1[[#This Row],[T Music]:[T Perf]])</f>
        <v>86</v>
      </c>
      <c r="U36" s="7">
        <f t="shared" si="7"/>
        <v>101</v>
      </c>
      <c r="V36" s="9">
        <f>RANK(Table1[[#This Row],[T Rank]],Table1[T Rank],1)</f>
        <v>34</v>
      </c>
      <c r="W36" s="9">
        <f>IF(COUNTIF(Table1[Auto Rank],Table1[[#This Row],[Auto Rank]])&gt;1,RANK(Table1[[#This Row],[T Score]],Table1[T Score],0)/100,0)</f>
        <v>0</v>
      </c>
      <c r="X36" s="10">
        <f>Table1[[#This Row],[Auto Rank]]+Table1[[#This Row],[Tie break?]]</f>
        <v>34</v>
      </c>
      <c r="Y36" s="1"/>
      <c r="Z36" s="1"/>
      <c r="AA36" s="1"/>
      <c r="AB36" s="1"/>
    </row>
    <row r="37" spans="1:28" x14ac:dyDescent="0.2">
      <c r="A37" s="43" t="s">
        <v>145</v>
      </c>
      <c r="B37" s="30">
        <v>2</v>
      </c>
      <c r="C37" s="28">
        <v>4</v>
      </c>
      <c r="D37" s="25">
        <v>4</v>
      </c>
      <c r="E37" s="3">
        <f>SUM(Table1[[#This Row],[Music J1]:[Perf J1]])</f>
        <v>10</v>
      </c>
      <c r="F37" s="6">
        <f>RANK(Table1[[#This Row],[SCR J1]],Table1[SCR J1])</f>
        <v>41</v>
      </c>
      <c r="G37" s="30">
        <v>16</v>
      </c>
      <c r="H37" s="25">
        <v>15</v>
      </c>
      <c r="I37" s="25">
        <v>13</v>
      </c>
      <c r="J37" s="3">
        <f>SUM(Table1[[#This Row],[Music J2]:[Perf J2]])</f>
        <v>44</v>
      </c>
      <c r="K37" s="6">
        <f>RANK(Table1[[#This Row],[SCR J2]],Table1[SCR J2],)</f>
        <v>28</v>
      </c>
      <c r="L37" s="30">
        <v>6</v>
      </c>
      <c r="M37" s="25">
        <v>10</v>
      </c>
      <c r="N37" s="25">
        <v>6</v>
      </c>
      <c r="O37" s="3">
        <f>SUM(Table1[[#This Row],[Music J3]:[Perf J3]])</f>
        <v>22</v>
      </c>
      <c r="P37" s="6">
        <f>RANK(Table1[[#This Row],[SCR J3]],Table1[SCR J3])</f>
        <v>33</v>
      </c>
      <c r="Q37" s="5">
        <f t="shared" si="4"/>
        <v>24</v>
      </c>
      <c r="R37" s="3">
        <f t="shared" si="5"/>
        <v>29</v>
      </c>
      <c r="S37" s="3">
        <f t="shared" si="6"/>
        <v>23</v>
      </c>
      <c r="T37" s="6">
        <f>SUM(Table1[[#This Row],[T Music]:[T Perf]])</f>
        <v>76</v>
      </c>
      <c r="U37" s="5">
        <f t="shared" si="7"/>
        <v>102</v>
      </c>
      <c r="V37" s="4">
        <f>RANK(Table1[[#This Row],[T Rank]],Table1[T Rank],1)</f>
        <v>35</v>
      </c>
      <c r="W37" s="4">
        <f>IF(COUNTIF(Table1[Auto Rank],Table1[[#This Row],[Auto Rank]])&gt;1,RANK(Table1[[#This Row],[T Score]],Table1[T Score],0)/100,0)</f>
        <v>0</v>
      </c>
      <c r="X37" s="8">
        <f>Table1[[#This Row],[Auto Rank]]+Table1[[#This Row],[Tie break?]]</f>
        <v>35</v>
      </c>
      <c r="Y37" s="1"/>
      <c r="Z37" s="1"/>
      <c r="AA37" s="1"/>
      <c r="AB37" s="1"/>
    </row>
    <row r="38" spans="1:28" x14ac:dyDescent="0.2">
      <c r="A38" s="43" t="s">
        <v>98</v>
      </c>
      <c r="B38" s="30">
        <v>10</v>
      </c>
      <c r="C38" s="28">
        <v>13</v>
      </c>
      <c r="D38" s="25">
        <v>11</v>
      </c>
      <c r="E38" s="4">
        <f>SUM(Table1[[#This Row],[Music J1]:[Perf J1]])</f>
        <v>34</v>
      </c>
      <c r="F38" s="8">
        <f>RANK(Table1[[#This Row],[SCR J1]],Table1[SCR J1])</f>
        <v>32</v>
      </c>
      <c r="G38" s="30">
        <v>10</v>
      </c>
      <c r="H38" s="25">
        <v>8</v>
      </c>
      <c r="I38" s="25">
        <v>10</v>
      </c>
      <c r="J38" s="9">
        <f>SUM(Table1[[#This Row],[Music J2]:[Perf J2]])</f>
        <v>28</v>
      </c>
      <c r="K38" s="8">
        <f>RANK(Table1[[#This Row],[SCR J2]],Table1[SCR J2],)</f>
        <v>38</v>
      </c>
      <c r="L38" s="30">
        <v>5</v>
      </c>
      <c r="M38" s="25">
        <v>7</v>
      </c>
      <c r="N38" s="25">
        <v>8</v>
      </c>
      <c r="O38" s="9">
        <f>SUM(Table1[[#This Row],[Music J3]:[Perf J3]])</f>
        <v>20</v>
      </c>
      <c r="P38" s="8">
        <f>RANK(Table1[[#This Row],[SCR J3]],Table1[SCR J3])</f>
        <v>35</v>
      </c>
      <c r="Q38" s="7">
        <f t="shared" si="4"/>
        <v>25</v>
      </c>
      <c r="R38" s="4">
        <f t="shared" si="5"/>
        <v>28</v>
      </c>
      <c r="S38" s="4">
        <f t="shared" si="6"/>
        <v>29</v>
      </c>
      <c r="T38" s="10">
        <f>SUM(Table1[[#This Row],[T Music]:[T Perf]])</f>
        <v>82</v>
      </c>
      <c r="U38" s="7">
        <f t="shared" si="7"/>
        <v>105</v>
      </c>
      <c r="V38" s="9">
        <f>RANK(Table1[[#This Row],[T Rank]],Table1[T Rank],1)</f>
        <v>36</v>
      </c>
      <c r="W38" s="9">
        <f>IF(COUNTIF(Table1[Auto Rank],Table1[[#This Row],[Auto Rank]])&gt;1,RANK(Table1[[#This Row],[T Score]],Table1[T Score],0)/100,0)</f>
        <v>0.35</v>
      </c>
      <c r="X38" s="10">
        <f>Table1[[#This Row],[Auto Rank]]+Table1[[#This Row],[Tie break?]]</f>
        <v>36.35</v>
      </c>
      <c r="Y38" s="1"/>
      <c r="Z38" s="1"/>
      <c r="AA38" s="1"/>
      <c r="AB38" s="1"/>
    </row>
    <row r="39" spans="1:28" x14ac:dyDescent="0.2">
      <c r="A39" s="43" t="s">
        <v>163</v>
      </c>
      <c r="B39" s="30">
        <v>8</v>
      </c>
      <c r="C39" s="28">
        <v>11</v>
      </c>
      <c r="D39" s="25">
        <v>10</v>
      </c>
      <c r="E39" s="4">
        <f>SUM(Table1[[#This Row],[Music J1]:[Perf J1]])</f>
        <v>29</v>
      </c>
      <c r="F39" s="8">
        <f>RANK(Table1[[#This Row],[SCR J1]],Table1[SCR J1])</f>
        <v>35</v>
      </c>
      <c r="G39" s="30">
        <v>11</v>
      </c>
      <c r="H39" s="25">
        <v>13</v>
      </c>
      <c r="I39" s="25">
        <v>12</v>
      </c>
      <c r="J39" s="9">
        <f>SUM(Table1[[#This Row],[Music J2]:[Perf J2]])</f>
        <v>36</v>
      </c>
      <c r="K39" s="8">
        <f>RANK(Table1[[#This Row],[SCR J2]],Table1[SCR J2],)</f>
        <v>32</v>
      </c>
      <c r="L39" s="30">
        <v>5</v>
      </c>
      <c r="M39" s="25">
        <v>6</v>
      </c>
      <c r="N39" s="25">
        <v>5</v>
      </c>
      <c r="O39" s="9">
        <f>SUM(Table1[[#This Row],[Music J3]:[Perf J3]])</f>
        <v>16</v>
      </c>
      <c r="P39" s="8">
        <f>RANK(Table1[[#This Row],[SCR J3]],Table1[SCR J3])</f>
        <v>38</v>
      </c>
      <c r="Q39" s="7">
        <f t="shared" si="4"/>
        <v>24</v>
      </c>
      <c r="R39" s="4">
        <f t="shared" si="5"/>
        <v>30</v>
      </c>
      <c r="S39" s="4">
        <f t="shared" si="6"/>
        <v>27</v>
      </c>
      <c r="T39" s="10">
        <f>SUM(Table1[[#This Row],[T Music]:[T Perf]])</f>
        <v>81</v>
      </c>
      <c r="U39" s="7">
        <f t="shared" si="7"/>
        <v>105</v>
      </c>
      <c r="V39" s="9">
        <f>RANK(Table1[[#This Row],[T Rank]],Table1[T Rank],1)</f>
        <v>36</v>
      </c>
      <c r="W39" s="9">
        <f>IF(COUNTIF(Table1[Auto Rank],Table1[[#This Row],[Auto Rank]])&gt;1,RANK(Table1[[#This Row],[T Score]],Table1[T Score],0)/100,0)</f>
        <v>0.36</v>
      </c>
      <c r="X39" s="10">
        <f>Table1[[#This Row],[Auto Rank]]+Table1[[#This Row],[Tie break?]]</f>
        <v>36.36</v>
      </c>
      <c r="Y39" s="1"/>
      <c r="Z39" s="1"/>
      <c r="AA39" s="1"/>
      <c r="AB39" s="1"/>
    </row>
    <row r="40" spans="1:28" x14ac:dyDescent="0.2">
      <c r="A40" s="43" t="s">
        <v>82</v>
      </c>
      <c r="B40" s="30">
        <v>10</v>
      </c>
      <c r="C40" s="28">
        <v>10</v>
      </c>
      <c r="D40" s="25">
        <v>12</v>
      </c>
      <c r="E40" s="3">
        <f>SUM(Table1[[#This Row],[Music J1]:[Perf J1]])</f>
        <v>32</v>
      </c>
      <c r="F40" s="6">
        <f>RANK(Table1[[#This Row],[SCR J1]],Table1[SCR J1])</f>
        <v>34</v>
      </c>
      <c r="G40" s="30">
        <v>10</v>
      </c>
      <c r="H40" s="25">
        <v>10</v>
      </c>
      <c r="I40" s="25">
        <v>10</v>
      </c>
      <c r="J40" s="3">
        <f>SUM(Table1[[#This Row],[Music J2]:[Perf J2]])</f>
        <v>30</v>
      </c>
      <c r="K40" s="6">
        <f>RANK(Table1[[#This Row],[SCR J2]],Table1[SCR J2],)</f>
        <v>37</v>
      </c>
      <c r="L40" s="30">
        <v>5</v>
      </c>
      <c r="M40" s="25">
        <v>6</v>
      </c>
      <c r="N40" s="25">
        <v>7</v>
      </c>
      <c r="O40" s="3">
        <f>SUM(Table1[[#This Row],[Music J3]:[Perf J3]])</f>
        <v>18</v>
      </c>
      <c r="P40" s="6">
        <f>RANK(Table1[[#This Row],[SCR J3]],Table1[SCR J3])</f>
        <v>36</v>
      </c>
      <c r="Q40" s="5">
        <f t="shared" si="4"/>
        <v>25</v>
      </c>
      <c r="R40" s="3">
        <f t="shared" si="5"/>
        <v>26</v>
      </c>
      <c r="S40" s="3">
        <f t="shared" si="6"/>
        <v>29</v>
      </c>
      <c r="T40" s="6">
        <f>SUM(Table1[[#This Row],[T Music]:[T Perf]])</f>
        <v>80</v>
      </c>
      <c r="U40" s="5">
        <f t="shared" si="7"/>
        <v>107</v>
      </c>
      <c r="V40" s="4">
        <f>RANK(Table1[[#This Row],[T Rank]],Table1[T Rank],1)</f>
        <v>38</v>
      </c>
      <c r="W40" s="4">
        <f>IF(COUNTIF(Table1[Auto Rank],Table1[[#This Row],[Auto Rank]])&gt;1,RANK(Table1[[#This Row],[T Score]],Table1[T Score],0)/100,0)</f>
        <v>0</v>
      </c>
      <c r="X40" s="8">
        <f>Table1[[#This Row],[Auto Rank]]+Table1[[#This Row],[Tie break?]]</f>
        <v>38</v>
      </c>
      <c r="Y40" s="1"/>
      <c r="Z40" s="1"/>
      <c r="AA40" s="1"/>
      <c r="AB40" s="1"/>
    </row>
    <row r="41" spans="1:28" x14ac:dyDescent="0.2">
      <c r="A41" s="43" t="s">
        <v>37</v>
      </c>
      <c r="B41" s="30">
        <v>4</v>
      </c>
      <c r="C41" s="28">
        <v>4</v>
      </c>
      <c r="D41" s="25">
        <v>3</v>
      </c>
      <c r="E41" s="4">
        <f>SUM(Table1[[#This Row],[Music J1]:[Perf J1]])</f>
        <v>11</v>
      </c>
      <c r="F41" s="8">
        <f>RANK(Table1[[#This Row],[SCR J1]],Table1[SCR J1])</f>
        <v>40</v>
      </c>
      <c r="G41" s="30">
        <v>5</v>
      </c>
      <c r="H41" s="25">
        <v>9</v>
      </c>
      <c r="I41" s="25">
        <v>7</v>
      </c>
      <c r="J41" s="9">
        <f>SUM(Table1[[#This Row],[Music J2]:[Perf J2]])</f>
        <v>21</v>
      </c>
      <c r="K41" s="8">
        <f>RANK(Table1[[#This Row],[SCR J2]],Table1[SCR J2],)</f>
        <v>39</v>
      </c>
      <c r="L41" s="30">
        <v>3</v>
      </c>
      <c r="M41" s="25">
        <v>4</v>
      </c>
      <c r="N41" s="25">
        <v>4</v>
      </c>
      <c r="O41" s="9">
        <f>SUM(Table1[[#This Row],[Music J3]:[Perf J3]])</f>
        <v>11</v>
      </c>
      <c r="P41" s="8">
        <f>RANK(Table1[[#This Row],[SCR J3]],Table1[SCR J3])</f>
        <v>39</v>
      </c>
      <c r="Q41" s="7">
        <f t="shared" si="4"/>
        <v>12</v>
      </c>
      <c r="R41" s="4">
        <f t="shared" si="5"/>
        <v>17</v>
      </c>
      <c r="S41" s="4">
        <f t="shared" si="6"/>
        <v>14</v>
      </c>
      <c r="T41" s="10">
        <f>SUM(Table1[[#This Row],[T Music]:[T Perf]])</f>
        <v>43</v>
      </c>
      <c r="U41" s="7">
        <f t="shared" si="7"/>
        <v>118</v>
      </c>
      <c r="V41" s="9">
        <f>RANK(Table1[[#This Row],[T Rank]],Table1[T Rank],1)</f>
        <v>39</v>
      </c>
      <c r="W41" s="9">
        <f>IF(COUNTIF(Table1[Auto Rank],Table1[[#This Row],[Auto Rank]])&gt;1,RANK(Table1[[#This Row],[T Score]],Table1[T Score],0)/100,0)</f>
        <v>0</v>
      </c>
      <c r="X41" s="10">
        <f>Table1[[#This Row],[Auto Rank]]+Table1[[#This Row],[Tie break?]]</f>
        <v>39</v>
      </c>
      <c r="Y41" s="1"/>
      <c r="Z41" s="1"/>
      <c r="AA41" s="1"/>
      <c r="AB41" s="1"/>
    </row>
    <row r="42" spans="1:28" x14ac:dyDescent="0.2">
      <c r="A42" s="43" t="s">
        <v>83</v>
      </c>
      <c r="B42" s="30">
        <v>5</v>
      </c>
      <c r="C42" s="28">
        <v>4</v>
      </c>
      <c r="D42" s="25">
        <v>4</v>
      </c>
      <c r="E42" s="49">
        <f>SUM(Table1[[#This Row],[Music J1]:[Perf J1]])</f>
        <v>13</v>
      </c>
      <c r="F42" s="50">
        <f>RANK(Table1[[#This Row],[SCR J1]],Table1[SCR J1])</f>
        <v>39</v>
      </c>
      <c r="G42" s="30">
        <v>7</v>
      </c>
      <c r="H42" s="25">
        <v>3</v>
      </c>
      <c r="I42" s="25">
        <v>8</v>
      </c>
      <c r="J42" s="49">
        <f>SUM(Table1[[#This Row],[Music J2]:[Perf J2]])</f>
        <v>18</v>
      </c>
      <c r="K42" s="50">
        <f>RANK(Table1[[#This Row],[SCR J2]],Table1[SCR J2],)</f>
        <v>41</v>
      </c>
      <c r="L42" s="30">
        <v>3</v>
      </c>
      <c r="M42" s="25">
        <v>3</v>
      </c>
      <c r="N42" s="25">
        <v>5</v>
      </c>
      <c r="O42" s="49">
        <f>SUM(Table1[[#This Row],[Music J3]:[Perf J3]])</f>
        <v>11</v>
      </c>
      <c r="P42" s="50">
        <f>RANK(Table1[[#This Row],[SCR J3]],Table1[SCR J3])</f>
        <v>39</v>
      </c>
      <c r="Q42" s="51">
        <f t="shared" si="4"/>
        <v>15</v>
      </c>
      <c r="R42" s="49">
        <f t="shared" si="5"/>
        <v>10</v>
      </c>
      <c r="S42" s="49">
        <f t="shared" si="6"/>
        <v>17</v>
      </c>
      <c r="T42" s="50">
        <f>SUM(Table1[[#This Row],[T Music]:[T Perf]])</f>
        <v>42</v>
      </c>
      <c r="U42" s="51">
        <f t="shared" si="7"/>
        <v>119</v>
      </c>
      <c r="V42" s="31">
        <f>RANK(Table1[[#This Row],[T Rank]],Table1[T Rank],1)</f>
        <v>40</v>
      </c>
      <c r="W42" s="31">
        <f>IF(COUNTIF(Table1[Auto Rank],Table1[[#This Row],[Auto Rank]])&gt;1,RANK(Table1[[#This Row],[T Score]],Table1[T Score],0)/100,0)</f>
        <v>0.4</v>
      </c>
      <c r="X42" s="32">
        <f>Table1[[#This Row],[Auto Rank]]+Table1[[#This Row],[Tie break?]]</f>
        <v>40.4</v>
      </c>
      <c r="Y42" s="1"/>
      <c r="Z42" s="1"/>
      <c r="AA42" s="1"/>
      <c r="AB42" s="1"/>
    </row>
    <row r="43" spans="1:28" x14ac:dyDescent="0.2">
      <c r="A43" s="43" t="s">
        <v>150</v>
      </c>
      <c r="B43" s="30">
        <v>2</v>
      </c>
      <c r="C43" s="25">
        <v>9</v>
      </c>
      <c r="D43" s="25">
        <v>8</v>
      </c>
      <c r="E43" s="4">
        <f>SUM(Table1[[#This Row],[Music J1]:[Perf J1]])</f>
        <v>19</v>
      </c>
      <c r="F43" s="8">
        <f>RANK(Table1[[#This Row],[SCR J1]],Table1[SCR J1])</f>
        <v>38</v>
      </c>
      <c r="G43" s="30">
        <v>2</v>
      </c>
      <c r="H43" s="25">
        <v>5</v>
      </c>
      <c r="I43" s="25">
        <v>3</v>
      </c>
      <c r="J43" s="9">
        <f>SUM(Table1[[#This Row],[Music J2]:[Perf J2]])</f>
        <v>10</v>
      </c>
      <c r="K43" s="8">
        <f>RANK(Table1[[#This Row],[SCR J2]],Table1[SCR J2],)</f>
        <v>42</v>
      </c>
      <c r="L43" s="30">
        <v>3</v>
      </c>
      <c r="M43" s="25">
        <v>5</v>
      </c>
      <c r="N43" s="25">
        <v>3</v>
      </c>
      <c r="O43" s="9">
        <f>SUM(Table1[[#This Row],[Music J3]:[Perf J3]])</f>
        <v>11</v>
      </c>
      <c r="P43" s="8">
        <f>RANK(Table1[[#This Row],[SCR J3]],Table1[SCR J3])</f>
        <v>39</v>
      </c>
      <c r="Q43" s="7">
        <f t="shared" si="4"/>
        <v>7</v>
      </c>
      <c r="R43" s="4">
        <f t="shared" si="5"/>
        <v>19</v>
      </c>
      <c r="S43" s="4">
        <f t="shared" si="6"/>
        <v>14</v>
      </c>
      <c r="T43" s="10">
        <f>SUM(Table1[[#This Row],[T Music]:[T Perf]])</f>
        <v>40</v>
      </c>
      <c r="U43" s="7">
        <f t="shared" si="7"/>
        <v>119</v>
      </c>
      <c r="V43" s="9">
        <f>RANK(Table1[[#This Row],[T Rank]],Table1[T Rank],1)</f>
        <v>40</v>
      </c>
      <c r="W43" s="9">
        <f>IF(COUNTIF(Table1[Auto Rank],Table1[[#This Row],[Auto Rank]])&gt;1,RANK(Table1[[#This Row],[T Score]],Table1[T Score],0)/100,0)</f>
        <v>0.41</v>
      </c>
      <c r="X43" s="10">
        <f>Table1[[#This Row],[Auto Rank]]+Table1[[#This Row],[Tie break?]]</f>
        <v>40.409999999999997</v>
      </c>
      <c r="Y43" s="1"/>
      <c r="Z43" s="1"/>
      <c r="AA43" s="1"/>
      <c r="AB43" s="1"/>
    </row>
    <row r="44" spans="1:28" x14ac:dyDescent="0.25">
      <c r="A44" s="43" t="s">
        <v>152</v>
      </c>
      <c r="B44" s="30">
        <v>3</v>
      </c>
      <c r="C44" s="25">
        <v>4</v>
      </c>
      <c r="D44" s="25">
        <v>3</v>
      </c>
      <c r="E44" s="4">
        <f>SUM(Table1[[#This Row],[Music J1]:[Perf J1]])</f>
        <v>10</v>
      </c>
      <c r="F44" s="8">
        <f>RANK(Table1[[#This Row],[SCR J1]],Table1[SCR J1])</f>
        <v>41</v>
      </c>
      <c r="G44" s="30">
        <v>5</v>
      </c>
      <c r="H44" s="25">
        <v>8</v>
      </c>
      <c r="I44" s="25">
        <v>7</v>
      </c>
      <c r="J44" s="9">
        <f>SUM(Table1[[#This Row],[Music J2]:[Perf J2]])</f>
        <v>20</v>
      </c>
      <c r="K44" s="8">
        <f>RANK(Table1[[#This Row],[SCR J2]],Table1[SCR J2],)</f>
        <v>40</v>
      </c>
      <c r="L44" s="30">
        <v>2</v>
      </c>
      <c r="M44" s="25">
        <v>3</v>
      </c>
      <c r="N44" s="25">
        <v>2</v>
      </c>
      <c r="O44" s="9">
        <f>SUM(Table1[[#This Row],[Music J3]:[Perf J3]])</f>
        <v>7</v>
      </c>
      <c r="P44" s="8">
        <f>RANK(Table1[[#This Row],[SCR J3]],Table1[SCR J3])</f>
        <v>42</v>
      </c>
      <c r="Q44" s="7">
        <f t="shared" si="4"/>
        <v>10</v>
      </c>
      <c r="R44" s="4">
        <f t="shared" si="5"/>
        <v>15</v>
      </c>
      <c r="S44" s="4">
        <f t="shared" si="6"/>
        <v>12</v>
      </c>
      <c r="T44" s="10">
        <f>SUM(Table1[[#This Row],[T Music]:[T Perf]])</f>
        <v>37</v>
      </c>
      <c r="U44" s="7">
        <f t="shared" si="7"/>
        <v>123</v>
      </c>
      <c r="V44" s="9">
        <f>RANK(Table1[[#This Row],[T Rank]],Table1[T Rank],1)</f>
        <v>42</v>
      </c>
      <c r="W44" s="9">
        <f>IF(COUNTIF(Table1[Auto Rank],Table1[[#This Row],[Auto Rank]])&gt;1,RANK(Table1[[#This Row],[T Score]],Table1[T Score],0)/100,0)</f>
        <v>0</v>
      </c>
      <c r="X44" s="10">
        <f>Table1[[#This Row],[Auto Rank]]+Table1[[#This Row],[Tie break?]]</f>
        <v>42</v>
      </c>
      <c r="Y44" s="1"/>
      <c r="Z44" s="1"/>
      <c r="AA44" s="1"/>
      <c r="AB44" s="1"/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1">
        <v>2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</sheetData>
  <mergeCells count="7">
    <mergeCell ref="B1:F1"/>
    <mergeCell ref="Y31:AB31"/>
    <mergeCell ref="G1:K1"/>
    <mergeCell ref="L1:P1"/>
    <mergeCell ref="U1:X1"/>
    <mergeCell ref="Q1:T1"/>
    <mergeCell ref="Y16:AB16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S.T.A.R System</vt:lpstr>
      <vt:lpstr>HipHop</vt:lpstr>
      <vt:lpstr>Popping</vt:lpstr>
      <vt:lpstr>House</vt:lpstr>
      <vt:lpstr>Breaking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2016-03-22T12:10:44Z</dcterms:created>
  <dcterms:modified xsi:type="dcterms:W3CDTF">2017-04-10T20:13:38Z</dcterms:modified>
</cp:coreProperties>
</file>